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k.lampe\Desktop\PSDIPI 20250409\quarterly\"/>
    </mc:Choice>
  </mc:AlternateContent>
  <xr:revisionPtr revIDLastSave="0" documentId="13_ncr:1_{96D9C367-C29E-4E5A-81A0-D5D77B9BEA04}" xr6:coauthVersionLast="47" xr6:coauthVersionMax="47" xr10:uidLastSave="{00000000-0000-0000-0000-000000000000}"/>
  <workbookProtection workbookAlgorithmName="SHA-512" workbookHashValue="l/+tWQ1sDXtbipbTiEDSckW/BU4J4eVFxoVDZA9hxQM7iJRxgFVeGPnR8VKioTfaQeAcxWq7iCMuMvzF2XxkeQ==" workbookSaltValue="P1LLmf0JtC8GCCCW8pW7Hg==" workbookSpinCount="100000" lockStructure="1"/>
  <bookViews>
    <workbookView xWindow="-28920" yWindow="-120" windowWidth="29040" windowHeight="15720" tabRatio="803" firstSheet="1" activeTab="1" xr2:uid="{00000000-000D-0000-FFFF-FFFF00000000}"/>
  </bookViews>
  <sheets>
    <sheet name="config" sheetId="14" state="veryHidden" r:id="rId1"/>
    <sheet name="A. BALANCE SHEET" sheetId="1" r:id="rId2"/>
    <sheet name="B. INCOME STATEMENT" sheetId="2" r:id="rId3"/>
    <sheet name="D. NOTES TO THE BALANCE SHEET" sheetId="3" r:id="rId4"/>
    <sheet name="E. NOTES TO THE INCOME STAT" sheetId="4" r:id="rId5"/>
    <sheet name="F. OTHER ITEMS - BALANCE SHEET" sheetId="11" r:id="rId6"/>
    <sheet name="G. OTHER ITEMS - INC. STATEMENT" sheetId="13" r:id="rId7"/>
    <sheet name="Lists" sheetId="12" state="veryHidden" r:id="rId8"/>
    <sheet name="H.BREAK-DOWN OF THE INVESTMENTS" sheetId="5" r:id="rId9"/>
    <sheet name="I. THE 40-60% INVESTMENT RULE" sheetId="6" r:id="rId10"/>
    <sheet name="J. COVERAGE TEST " sheetId="7" r:id="rId11"/>
    <sheet name="K. SOLVENCY MARGIN REQUIREMENT" sheetId="8" r:id="rId12"/>
  </sheets>
  <externalReferences>
    <externalReference r:id="rId13"/>
    <externalReference r:id="rId14"/>
  </externalReferences>
  <definedNames>
    <definedName name="_ftn1" localSheetId="9">'I. THE 40-60% INVESTMENT RULE'!#REF!</definedName>
    <definedName name="_ftn2" localSheetId="9">'I. THE 40-60% INVESTMENT RULE'!$A$30</definedName>
    <definedName name="_ftnref1" localSheetId="9">'I. THE 40-60% INVESTMENT RULE'!$B$3</definedName>
    <definedName name="_ftnref2" localSheetId="9">'I. THE 40-60% INVESTMENT RULE'!$A$24</definedName>
    <definedName name="_Toc43882872" localSheetId="1">'A. BALANCE SHEET'!$B$6</definedName>
    <definedName name="_Toc43882873" localSheetId="1">'A. BALANCE SHEET'!$B$14</definedName>
    <definedName name="_Toc43882874" localSheetId="1">'A. BALANCE SHEET'!$B$16</definedName>
    <definedName name="_Toc43882875" localSheetId="1">'A. BALANCE SHEET'!$B$22</definedName>
    <definedName name="_Toc43882876" localSheetId="1">'A. BALANCE SHEET'!$B$26</definedName>
    <definedName name="_Toc43882877" localSheetId="2">'B. INCOME STATEMENT'!$A$1</definedName>
    <definedName name="_Toc43882878" localSheetId="2">'B. INCOME STATEMENT'!$B$12</definedName>
    <definedName name="_Toc43882879" localSheetId="2">'B. INCOME STATEMENT'!$B$14</definedName>
    <definedName name="_Toc43882880" localSheetId="2">'B. INCOME STATEMENT'!$B$22</definedName>
    <definedName name="_Toc43882883" localSheetId="3">'D. NOTES TO THE BALANCE SHEET'!$B$42</definedName>
    <definedName name="_Toc43882886" localSheetId="4">'E. NOTES TO THE INCOME STAT'!$B$6</definedName>
    <definedName name="_Toc43882887" localSheetId="4">'E. NOTES TO THE INCOME STAT'!$B$23</definedName>
    <definedName name="_Toc43882888" localSheetId="8">'H.BREAK-DOWN OF THE INVESTMENTS'!$A$1</definedName>
    <definedName name="_Toc43882889" localSheetId="8">'H.BREAK-DOWN OF THE INVESTMENTS'!#REF!</definedName>
    <definedName name="_Toc43882891" localSheetId="8">'H.BREAK-DOWN OF THE INVESTMENTS'!$B$28</definedName>
    <definedName name="_Toc43882893" localSheetId="10">'J. COVERAGE TEST '!#REF!</definedName>
    <definedName name="_Toc43882894" localSheetId="10">'J. COVERAGE TEST '!#REF!</definedName>
    <definedName name="_Toc43882895" localSheetId="10">'J. COVERAGE TEST '!#REF!</definedName>
    <definedName name="_Toc43882896" localSheetId="11">'K. SOLVENCY MARGIN REQUIREMENT'!$C$16</definedName>
    <definedName name="bal">#REF!</definedName>
    <definedName name="date">'[1]Balance Sheet'!$F$2</definedName>
    <definedName name="fldTimeStamp">'[2]TOC - Table of Contents'!$E$1</definedName>
    <definedName name="month">'[2]Main Sheet'!$D$20</definedName>
    <definedName name="name">'[1]Balance Sheet'!$F$1</definedName>
    <definedName name="NRESF1401">'[2]BAL - Balance Sheet'!$F$93</definedName>
    <definedName name="NRESF1402">'[2]BAL - Balance Sheet'!$F$103</definedName>
    <definedName name="NRESF1403">'[2]BAL - Balance Sheet'!$F$114</definedName>
    <definedName name="NRESF2200">'[2]BAL - Balance Sheet'!$F$184</definedName>
    <definedName name="NRESF2300">'[2]BAL - Balance Sheet'!$F$198</definedName>
    <definedName name="NRESN1401">'[2]BAL - Balance Sheet'!$E$93</definedName>
    <definedName name="NRESN1402">'[2]BAL - Balance Sheet'!$E$103</definedName>
    <definedName name="NRESN1403">'[2]BAL - Balance Sheet'!$E$114</definedName>
    <definedName name="NRESN2200">'[2]BAL - Balance Sheet'!$E$184</definedName>
    <definedName name="NRESN2300">'[2]BAL - Balance Sheet'!$E$198</definedName>
    <definedName name="_xlnm.Print_Area" localSheetId="1">'A. BALANCE SHEET'!$A$1:$E$28</definedName>
    <definedName name="_xlnm.Print_Titles" localSheetId="3">'D. NOTES TO THE BALANCE SHEET'!$1:$2</definedName>
    <definedName name="rec">#REF!</definedName>
    <definedName name="RESF1401">'[2]BAL - Balance Sheet'!$D$93</definedName>
    <definedName name="RESF1402">'[2]BAL - Balance Sheet'!$D$103</definedName>
    <definedName name="RESF1403">'[2]BAL - Balance Sheet'!$D$114</definedName>
    <definedName name="RESF2200">'[2]BAL - Balance Sheet'!$D$184</definedName>
    <definedName name="RESF2300">'[2]BAL - Balance Sheet'!$D$198</definedName>
    <definedName name="RESN1401">'[2]BAL - Balance Sheet'!$C$93</definedName>
    <definedName name="RESN1402">'[2]BAL - Balance Sheet'!$C$103</definedName>
    <definedName name="RESN1403">'[2]BAL - Balance Sheet'!$C$114</definedName>
    <definedName name="RESN2200">'[2]BAL - Balance Sheet'!$C$184</definedName>
    <definedName name="RESN2300">'[2]BAL - Balance Sheet'!$C$198</definedName>
    <definedName name="test">#REF!</definedName>
    <definedName name="year">'[2]Main Sheet'!$D$19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3" l="1"/>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6" i="13"/>
  <c r="F6" i="11"/>
  <c r="F56" i="11"/>
  <c r="F55"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E15" i="11" l="1"/>
  <c r="E16" i="11"/>
  <c r="E17" i="11"/>
  <c r="E18" i="11"/>
  <c r="E19" i="11"/>
  <c r="E20" i="11"/>
  <c r="E21" i="11"/>
  <c r="E22" i="11"/>
  <c r="E23" i="11"/>
  <c r="E24" i="11"/>
  <c r="E25" i="11"/>
  <c r="E26" i="11"/>
  <c r="E27" i="11"/>
  <c r="E28" i="11"/>
  <c r="E29" i="11"/>
  <c r="E30" i="11"/>
  <c r="E31" i="11"/>
  <c r="E32" i="11"/>
  <c r="E33" i="11"/>
  <c r="E34" i="11"/>
  <c r="E35" i="11"/>
  <c r="E36" i="11"/>
  <c r="E37" i="11"/>
  <c r="E38" i="11"/>
  <c r="E6" i="11" l="1"/>
  <c r="E7" i="11"/>
  <c r="E8" i="11"/>
  <c r="E9" i="11"/>
  <c r="E10" i="11"/>
  <c r="E11" i="11"/>
  <c r="E12" i="11"/>
  <c r="E13" i="11"/>
  <c r="E14" i="11"/>
  <c r="E39" i="11"/>
  <c r="E40" i="11"/>
  <c r="E41" i="11"/>
  <c r="E42" i="11"/>
  <c r="E43" i="11"/>
  <c r="E44" i="11"/>
  <c r="E45" i="11"/>
  <c r="E46" i="11"/>
  <c r="E47" i="11"/>
  <c r="E48" i="11"/>
  <c r="E49" i="11"/>
  <c r="E50" i="11"/>
  <c r="E51" i="11"/>
  <c r="E52" i="11"/>
  <c r="E53" i="11"/>
  <c r="E54" i="11"/>
  <c r="E55" i="11"/>
  <c r="E56" i="11"/>
  <c r="F8" i="5"/>
  <c r="F10" i="5"/>
  <c r="C12" i="5"/>
  <c r="D12" i="5"/>
  <c r="E12" i="5"/>
  <c r="F13" i="5"/>
  <c r="F14" i="5"/>
  <c r="F16" i="5"/>
  <c r="F18" i="5"/>
  <c r="F20" i="5"/>
  <c r="C22" i="5"/>
  <c r="D22" i="5"/>
  <c r="E22" i="5"/>
  <c r="E28" i="5" s="1"/>
  <c r="F23" i="5"/>
  <c r="F24" i="5"/>
  <c r="F26" i="5"/>
  <c r="C12" i="1"/>
  <c r="D12" i="1"/>
  <c r="D28" i="5" l="1"/>
  <c r="C28" i="5"/>
  <c r="E12" i="1"/>
  <c r="F22" i="5"/>
  <c r="F12" i="5"/>
  <c r="D17" i="8"/>
  <c r="E19" i="8" s="1"/>
  <c r="F28" i="5" l="1"/>
  <c r="D51" i="3"/>
  <c r="D18" i="1" s="1"/>
  <c r="C51" i="3"/>
  <c r="C18" i="1" s="1"/>
  <c r="E18" i="1" l="1"/>
  <c r="C7" i="3"/>
  <c r="D7" i="3"/>
  <c r="C8" i="3"/>
  <c r="D8" i="3"/>
  <c r="C9" i="3"/>
  <c r="D9" i="3"/>
  <c r="C10" i="3"/>
  <c r="D10" i="3"/>
  <c r="C11" i="3"/>
  <c r="D11" i="3"/>
  <c r="C12" i="3"/>
  <c r="D12" i="3"/>
  <c r="C14" i="3"/>
  <c r="D14" i="3"/>
  <c r="C15" i="3"/>
  <c r="D15" i="3"/>
  <c r="C16" i="3"/>
  <c r="D16" i="3"/>
  <c r="E42" i="3" l="1"/>
  <c r="C46" i="4" l="1"/>
  <c r="C41" i="4"/>
  <c r="C29" i="4"/>
  <c r="C23" i="4"/>
  <c r="C9" i="4"/>
  <c r="C11" i="4" s="1"/>
  <c r="C30" i="4" l="1"/>
  <c r="C10" i="2" s="1"/>
  <c r="E28" i="7"/>
  <c r="E27" i="7"/>
  <c r="E26" i="7"/>
  <c r="E21" i="7"/>
  <c r="E9" i="7"/>
  <c r="E8" i="7"/>
  <c r="E7" i="7"/>
  <c r="E5" i="7"/>
  <c r="C23" i="3"/>
  <c r="C9" i="1" s="1"/>
  <c r="E15" i="3"/>
  <c r="E10" i="3"/>
  <c r="C15" i="7"/>
  <c r="E15" i="7" s="1"/>
  <c r="C14" i="7"/>
  <c r="E14" i="7" s="1"/>
  <c r="C13" i="7"/>
  <c r="E13" i="7" s="1"/>
  <c r="C11" i="7"/>
  <c r="C18" i="2"/>
  <c r="C16" i="2"/>
  <c r="C11" i="2"/>
  <c r="C9" i="2"/>
  <c r="E21" i="3"/>
  <c r="E74" i="3"/>
  <c r="E75" i="3"/>
  <c r="E76" i="3"/>
  <c r="E62" i="3"/>
  <c r="E66" i="3"/>
  <c r="E60" i="3"/>
  <c r="E81" i="3"/>
  <c r="E82" i="3"/>
  <c r="E80" i="3"/>
  <c r="C77" i="3"/>
  <c r="C24" i="1" s="1"/>
  <c r="E61" i="3"/>
  <c r="E63" i="3"/>
  <c r="E64" i="3"/>
  <c r="E65" i="3"/>
  <c r="E67" i="3"/>
  <c r="E68" i="3"/>
  <c r="E69" i="3"/>
  <c r="E70" i="3"/>
  <c r="C71" i="3"/>
  <c r="C20" i="1" s="1"/>
  <c r="E55" i="3"/>
  <c r="C57" i="3"/>
  <c r="C19" i="1" s="1"/>
  <c r="E56" i="3"/>
  <c r="E54" i="3"/>
  <c r="E49" i="3"/>
  <c r="E48" i="3"/>
  <c r="E50" i="3"/>
  <c r="C40" i="3"/>
  <c r="C11" i="1" s="1"/>
  <c r="E36" i="3"/>
  <c r="E33" i="3"/>
  <c r="C25" i="7" s="1"/>
  <c r="E25" i="7" s="1"/>
  <c r="E34" i="3"/>
  <c r="E35" i="3"/>
  <c r="E37" i="3"/>
  <c r="C29" i="7" s="1"/>
  <c r="E29" i="7" s="1"/>
  <c r="E38" i="3"/>
  <c r="C30" i="7" s="1"/>
  <c r="E30" i="7" s="1"/>
  <c r="E39" i="3"/>
  <c r="C31" i="7" s="1"/>
  <c r="E31" i="7" s="1"/>
  <c r="E28" i="3"/>
  <c r="E27" i="3"/>
  <c r="C29" i="3"/>
  <c r="C10" i="1" s="1"/>
  <c r="E20" i="3"/>
  <c r="C18" i="7" s="1"/>
  <c r="E18" i="7" s="1"/>
  <c r="C22" i="1" l="1"/>
  <c r="E35" i="7"/>
  <c r="C24" i="6"/>
  <c r="C13" i="3"/>
  <c r="C17" i="3" s="1"/>
  <c r="C8" i="1" s="1"/>
  <c r="D13" i="3"/>
  <c r="E14" i="3"/>
  <c r="E16" i="3"/>
  <c r="D57" i="3"/>
  <c r="D19" i="1" s="1"/>
  <c r="E7" i="3"/>
  <c r="E9" i="3"/>
  <c r="C12" i="7"/>
  <c r="E12" i="7" s="1"/>
  <c r="D71" i="3"/>
  <c r="D20" i="1" s="1"/>
  <c r="E20" i="1" s="1"/>
  <c r="D40" i="3"/>
  <c r="D11" i="1" s="1"/>
  <c r="E11" i="1" s="1"/>
  <c r="E32" i="3"/>
  <c r="C24" i="7" s="1"/>
  <c r="E24" i="7" s="1"/>
  <c r="D29" i="3"/>
  <c r="D10" i="1" s="1"/>
  <c r="E10" i="1" s="1"/>
  <c r="E26" i="3"/>
  <c r="C12" i="2"/>
  <c r="C22" i="2"/>
  <c r="E11" i="7"/>
  <c r="E51" i="3"/>
  <c r="E12" i="3"/>
  <c r="E11" i="3"/>
  <c r="E8" i="3"/>
  <c r="C10" i="7"/>
  <c r="E10" i="7" s="1"/>
  <c r="D23" i="3"/>
  <c r="E22" i="3"/>
  <c r="D77" i="3"/>
  <c r="D24" i="1" s="1"/>
  <c r="E24" i="1" s="1"/>
  <c r="D22" i="1" l="1"/>
  <c r="D26" i="1" s="1"/>
  <c r="E19" i="1"/>
  <c r="E13" i="3"/>
  <c r="C26" i="1"/>
  <c r="E23" i="3"/>
  <c r="D9" i="1"/>
  <c r="E9" i="1" s="1"/>
  <c r="C14" i="1"/>
  <c r="C19" i="7"/>
  <c r="C33" i="7" s="1"/>
  <c r="E57" i="3"/>
  <c r="E40" i="3"/>
  <c r="C24" i="2"/>
  <c r="C28" i="2" s="1"/>
  <c r="E71" i="3"/>
  <c r="E29" i="3"/>
  <c r="D17" i="3"/>
  <c r="D8" i="1" s="1"/>
  <c r="E77" i="3"/>
  <c r="E9" i="8" s="1"/>
  <c r="D14" i="1" l="1"/>
  <c r="E26" i="1"/>
  <c r="E14" i="1"/>
  <c r="E22" i="1"/>
  <c r="E8" i="1"/>
  <c r="E19" i="7"/>
  <c r="E33" i="7" s="1"/>
  <c r="E37" i="7" s="1"/>
  <c r="E41" i="7" s="1"/>
  <c r="E17" i="3"/>
  <c r="D12" i="8" s="1"/>
  <c r="E20" i="8" s="1"/>
  <c r="C20" i="6" l="1"/>
  <c r="C21" i="6" l="1"/>
  <c r="C22" i="6" s="1"/>
  <c r="C23" i="6" l="1"/>
  <c r="C25" i="6" s="1"/>
</calcChain>
</file>

<file path=xl/sharedStrings.xml><?xml version="1.0" encoding="utf-8"?>
<sst xmlns="http://schemas.openxmlformats.org/spreadsheetml/2006/main" count="309" uniqueCount="244">
  <si>
    <t>CURRENT</t>
  </si>
  <si>
    <t>ASSETS</t>
  </si>
  <si>
    <t>Investments</t>
  </si>
  <si>
    <t>Fixed Assets</t>
  </si>
  <si>
    <t>Affiliated Companies</t>
  </si>
  <si>
    <t>Current Assets</t>
  </si>
  <si>
    <t xml:space="preserve">Intangibles         </t>
  </si>
  <si>
    <t>TOTAL ASSETS</t>
  </si>
  <si>
    <t>LIABILITIES AND SHAREHOLDERS’ EQUITY</t>
  </si>
  <si>
    <t xml:space="preserve">Technical Provisions </t>
  </si>
  <si>
    <t>Long Term Liabilities</t>
  </si>
  <si>
    <t>Current Liabilities</t>
  </si>
  <si>
    <t xml:space="preserve">      </t>
  </si>
  <si>
    <t>TOTAL LIABILITIES</t>
  </si>
  <si>
    <t>TOTAL LIABILITIES AND SHAREHOLDERS' EQUITY</t>
  </si>
  <si>
    <t xml:space="preserve">  </t>
  </si>
  <si>
    <t xml:space="preserve"> </t>
  </si>
  <si>
    <t>Net earned premiums</t>
  </si>
  <si>
    <t>Investment income</t>
  </si>
  <si>
    <t xml:space="preserve">Other income </t>
  </si>
  <si>
    <t>TOTAL INCOME</t>
  </si>
  <si>
    <t>Net claims incurred</t>
  </si>
  <si>
    <t>Commissions and other acquisition costs</t>
  </si>
  <si>
    <t xml:space="preserve">General and administrative expenses </t>
  </si>
  <si>
    <t>Change in technical provisions</t>
  </si>
  <si>
    <t>Policyholders’ dividends</t>
  </si>
  <si>
    <t xml:space="preserve">Other expenditures </t>
  </si>
  <si>
    <t>TOTAL EXPENDITURES</t>
  </si>
  <si>
    <t>Less: Corporate taxes</t>
  </si>
  <si>
    <t>NET INCOME (LOSS) AFTER TAXES</t>
  </si>
  <si>
    <t>Shares</t>
  </si>
  <si>
    <t>Bonds</t>
  </si>
  <si>
    <t>Real Estate</t>
  </si>
  <si>
    <t xml:space="preserve">Time Deposits </t>
  </si>
  <si>
    <t>Mortgage Loans</t>
  </si>
  <si>
    <t>Policy Loans</t>
  </si>
  <si>
    <t>Other Loans</t>
  </si>
  <si>
    <t>- Secured</t>
  </si>
  <si>
    <t>- Unsecured</t>
  </si>
  <si>
    <t>Total</t>
  </si>
  <si>
    <t>Office Furniture and Equipment</t>
  </si>
  <si>
    <t>Loans</t>
  </si>
  <si>
    <t>Current Accounts</t>
  </si>
  <si>
    <t>Uncollected Premiums from Direct Business</t>
  </si>
  <si>
    <t>Amounts Receivable from Reinsurers</t>
  </si>
  <si>
    <t xml:space="preserve">Additions </t>
  </si>
  <si>
    <t>Deductions</t>
  </si>
  <si>
    <t>Premiums Paid in Advance</t>
  </si>
  <si>
    <t>Premiums in Suspense</t>
  </si>
  <si>
    <t>Benefits Payable</t>
  </si>
  <si>
    <t>Bank Overdrafts and Loans</t>
  </si>
  <si>
    <t>Corporate Taxes Payable</t>
  </si>
  <si>
    <t>Dividends Payable to Policyholders</t>
  </si>
  <si>
    <t>Dividends Payable to Shareholders</t>
  </si>
  <si>
    <t>Amounts Payable to Affiliates</t>
  </si>
  <si>
    <t>Direct Written Premiums</t>
  </si>
  <si>
    <t>Assumed Reinsurance Premiums</t>
  </si>
  <si>
    <t>Gross Written Premiums</t>
  </si>
  <si>
    <t>Less: Ceded Reinsurance Premiums</t>
  </si>
  <si>
    <t xml:space="preserve">Direct Investment Income </t>
  </si>
  <si>
    <t>Dividend Income</t>
  </si>
  <si>
    <t>Interest on Bonds</t>
  </si>
  <si>
    <t>Interest on Time Deposits</t>
  </si>
  <si>
    <t>Interest on Mortgage Loans</t>
  </si>
  <si>
    <t>Interest on Policy Loans</t>
  </si>
  <si>
    <t>Interest on Other Loans</t>
  </si>
  <si>
    <t>Revaluation Adjustments</t>
  </si>
  <si>
    <t>Capital Gain / (Loss) On Sales</t>
  </si>
  <si>
    <t>TOTAL INVESTMENT INCOME</t>
  </si>
  <si>
    <t>Maturities / lapses</t>
  </si>
  <si>
    <t>Surrenders</t>
  </si>
  <si>
    <t>Less: Ceded Claims Recovered</t>
  </si>
  <si>
    <t>Personnel costs (including social premiums)</t>
  </si>
  <si>
    <t>TOTAL</t>
  </si>
  <si>
    <t xml:space="preserve">INVESTMENTS </t>
  </si>
  <si>
    <t>-  Own use</t>
  </si>
  <si>
    <t>-  Other</t>
  </si>
  <si>
    <t>Mortgage loans</t>
  </si>
  <si>
    <t>Policy loans</t>
  </si>
  <si>
    <t>Other loans</t>
  </si>
  <si>
    <t>-  Secured</t>
  </si>
  <si>
    <t>-  Unsecured</t>
  </si>
  <si>
    <t>TOTAL  INVESTMENTS</t>
  </si>
  <si>
    <t>Table I</t>
  </si>
  <si>
    <t>% of</t>
  </si>
  <si>
    <t>Required amount in Local</t>
  </si>
  <si>
    <t>First 10 million</t>
  </si>
  <si>
    <t>4 million</t>
  </si>
  <si>
    <t>Second 10 million</t>
  </si>
  <si>
    <t>5 million</t>
  </si>
  <si>
    <t>Remainder</t>
  </si>
  <si>
    <t>60% of the remainder</t>
  </si>
  <si>
    <t>9 million + 60% of the remainder</t>
  </si>
  <si>
    <t>Required local investments (40%)</t>
  </si>
  <si>
    <t>Required local investments (50%)</t>
  </si>
  <si>
    <t>Required local investments (60%)</t>
  </si>
  <si>
    <t>ADMISSABLE ASSETS</t>
  </si>
  <si>
    <t>Government Bonds</t>
  </si>
  <si>
    <t>Time Deposits</t>
  </si>
  <si>
    <t>1.50-1.60</t>
  </si>
  <si>
    <t xml:space="preserve">Mortgage and Policy Loans </t>
  </si>
  <si>
    <t xml:space="preserve">Other Fixed Assets </t>
  </si>
  <si>
    <t>Other</t>
  </si>
  <si>
    <t>Total weighted assets</t>
  </si>
  <si>
    <t>Assets available to cover Technical Provisions</t>
  </si>
  <si>
    <t>Less: Technical Provisions</t>
  </si>
  <si>
    <t>Solvency Margin Calculation Life Insurance Company</t>
  </si>
  <si>
    <t>Shareholders’ Equity</t>
  </si>
  <si>
    <t>(= available solvency margin)</t>
  </si>
  <si>
    <t>A</t>
  </si>
  <si>
    <t>Technical Provisions</t>
  </si>
  <si>
    <t xml:space="preserve">8% thereof or </t>
  </si>
  <si>
    <t xml:space="preserve">a minimum of AFL 400,000 or AFL 500,000 </t>
  </si>
  <si>
    <t>B</t>
  </si>
  <si>
    <t>A. BALANCE SHEET</t>
  </si>
  <si>
    <t>B. INCOME STATEMENT</t>
  </si>
  <si>
    <t>D.    NOTES TO THE BALANCE SHEET</t>
  </si>
  <si>
    <t>AFL</t>
  </si>
  <si>
    <t>FOREIGN INVESTMENTS</t>
  </si>
  <si>
    <t>Other Loans – secured</t>
  </si>
  <si>
    <t>Real Estate-in own use</t>
  </si>
  <si>
    <t>Reinsurance Receivables</t>
  </si>
  <si>
    <t>INCOME</t>
  </si>
  <si>
    <t>EXPENDITURES</t>
  </si>
  <si>
    <t>NET INCOME (LOSS) BEFORE TAXES</t>
  </si>
  <si>
    <t>INVESTMENTS</t>
  </si>
  <si>
    <t>FIXED ASSETS</t>
  </si>
  <si>
    <t>Other-specify</t>
  </si>
  <si>
    <t>Agents' and Brokers' debit balances</t>
  </si>
  <si>
    <t>CURRENT ASSETS</t>
  </si>
  <si>
    <t>Amounts Due from members (Mutual Companies)</t>
  </si>
  <si>
    <t>INTANGIBLES</t>
  </si>
  <si>
    <t>Specify</t>
  </si>
  <si>
    <t>TECHNICAL PROVISIONS</t>
  </si>
  <si>
    <t>LONG TERM LIABILITIES</t>
  </si>
  <si>
    <t>Agents' and Brokers' credit balances</t>
  </si>
  <si>
    <t>CURRENT LIABILITIES</t>
  </si>
  <si>
    <t>SHAREHOLDERS’ EQUITY</t>
  </si>
  <si>
    <t>Reserves-specify</t>
  </si>
  <si>
    <t>Issued and paid-in capital</t>
  </si>
  <si>
    <t>Retained earnings</t>
  </si>
  <si>
    <t>Contingent Liabilities-specify</t>
  </si>
  <si>
    <t>Commitments-specify</t>
  </si>
  <si>
    <t>Related Party Transactions-specify</t>
  </si>
  <si>
    <t>NET EARNED PREMIUMS</t>
  </si>
  <si>
    <t>INVESTMENT INCOME</t>
  </si>
  <si>
    <t>Income from rent</t>
  </si>
  <si>
    <t>Indirect Investment Income</t>
  </si>
  <si>
    <t>NET CLAIMS INCURRED</t>
  </si>
  <si>
    <t>GENERAL AND ADMINISTRATIVE EXPENSES</t>
  </si>
  <si>
    <t>Death Claims</t>
  </si>
  <si>
    <t>Subtotal</t>
  </si>
  <si>
    <t>E. NOTES TO THE INCOME STATEMENT</t>
  </si>
  <si>
    <t>Time deposits</t>
  </si>
  <si>
    <t>Other Loans – unsecured</t>
  </si>
  <si>
    <t>Outstanding Amount</t>
  </si>
  <si>
    <t>Weight Factor</t>
  </si>
  <si>
    <t>Weighted Assets</t>
  </si>
  <si>
    <t>Current assets</t>
  </si>
  <si>
    <t>Other investments</t>
  </si>
  <si>
    <t>Table II</t>
  </si>
  <si>
    <t>Coverage ratio (in percent)</t>
  </si>
  <si>
    <t>AFFILIATED COMPANIES</t>
  </si>
  <si>
    <t>Due from other depository corporations</t>
  </si>
  <si>
    <t>Amounts due to Reinsurers</t>
  </si>
  <si>
    <t>OFF-BALANCE SHEET ITEMS</t>
  </si>
  <si>
    <t>OTHER INCOME</t>
  </si>
  <si>
    <t>Real estate</t>
  </si>
  <si>
    <t>Cash on Hand</t>
  </si>
  <si>
    <t>Investment Income due or accrued</t>
  </si>
  <si>
    <t>Members' Loan/Loans Affiliates</t>
  </si>
  <si>
    <t>QUARTER</t>
  </si>
  <si>
    <t>Resident</t>
  </si>
  <si>
    <t>Non-resident</t>
  </si>
  <si>
    <t>CURRENT QUARTER</t>
  </si>
  <si>
    <t xml:space="preserve">AFL </t>
  </si>
  <si>
    <t>Loans from Financial Institutions</t>
  </si>
  <si>
    <t>2.20-2.30</t>
  </si>
  <si>
    <t>Other item description</t>
  </si>
  <si>
    <t>1.80 Investments other</t>
  </si>
  <si>
    <t>2.30 Fixed assets other</t>
  </si>
  <si>
    <t>4.80 Current assets other</t>
  </si>
  <si>
    <t>7.30 Long term liabilities other</t>
  </si>
  <si>
    <t>8.55 Current liabilities other</t>
  </si>
  <si>
    <t>2.18 Direct investment income other</t>
  </si>
  <si>
    <t>2.23 Indirect investment income other</t>
  </si>
  <si>
    <t>3.00 Other income</t>
  </si>
  <si>
    <t>4.40 Net claims incurred other</t>
  </si>
  <si>
    <t>6.20 General and administrative expenses other</t>
  </si>
  <si>
    <t>5.00 Intangibles</t>
  </si>
  <si>
    <t xml:space="preserve">Non-resident </t>
  </si>
  <si>
    <t>Other item specified</t>
  </si>
  <si>
    <t>H. BREAK-DOWN OF THE INVESTMENTS</t>
  </si>
  <si>
    <t>I. THE 40-60% INVESTMENT RULE</t>
  </si>
  <si>
    <t>K. SOLVENCY MARGIN REQUIREMENT</t>
  </si>
  <si>
    <r>
      <t xml:space="preserve">Amounts due from members </t>
    </r>
    <r>
      <rPr>
        <vertAlign val="superscript"/>
        <sz val="10"/>
        <color theme="1"/>
        <rFont val="Times New Roman"/>
        <family val="1"/>
      </rPr>
      <t>3)</t>
    </r>
  </si>
  <si>
    <t>Uncollected Premiums, 90 days and under</t>
  </si>
  <si>
    <t>Investment Income due, 90 days and under</t>
  </si>
  <si>
    <t>It should be emphasized that no rights can be derived from the 40-60% investment rule, which is merely one of the criteria the CBA uses to evaluate requests from institutional investors for a foreign exchange license. Account is also taken, among other things, of the monetary policy stance and the development in the official international reserve position.</t>
  </si>
  <si>
    <t>9.20 Reserves</t>
  </si>
  <si>
    <t>Contingent Liabilities</t>
  </si>
  <si>
    <t>Commitments</t>
  </si>
  <si>
    <t>Related Party Transactions</t>
  </si>
  <si>
    <t xml:space="preserve">According to article 14, paragraph 1 of the SOSIB, an insurer engaged in the life insurance business must have a solvency margin equal eight percent of the provision for insurance obligations at the end of the preceding financial year, without taking the reinsurance portion of these obligations into account. </t>
  </si>
  <si>
    <r>
      <t xml:space="preserve">Furthermore, pursuant to the third paragraph of this article, an insurer must comply with the Solvency Guidelines issued by the CBA. In the case of a life insurer </t>
    </r>
    <r>
      <rPr>
        <b/>
        <sz val="10"/>
        <color theme="1"/>
        <rFont val="Times New Roman"/>
        <family val="1"/>
      </rPr>
      <t>AFL 400,000</t>
    </r>
    <r>
      <rPr>
        <sz val="10"/>
        <color theme="1"/>
        <rFont val="Times New Roman"/>
        <family val="1"/>
      </rPr>
      <t xml:space="preserve"> if the insurer is doing strictly doing life insurance or </t>
    </r>
    <r>
      <rPr>
        <b/>
        <sz val="10"/>
        <color theme="1"/>
        <rFont val="Times New Roman"/>
        <family val="1"/>
      </rPr>
      <t>AFL 500,000</t>
    </r>
    <r>
      <rPr>
        <sz val="10"/>
        <color theme="1"/>
        <rFont val="Times New Roman"/>
        <family val="1"/>
      </rPr>
      <t xml:space="preserve"> if the insurer has been doing both life, accident &amp; sickness insurance prior to July 2001 within the same legal entity.</t>
    </r>
  </si>
  <si>
    <t>5% of Total investments</t>
  </si>
  <si>
    <r>
      <t>Required solvency margin</t>
    </r>
    <r>
      <rPr>
        <vertAlign val="superscript"/>
        <sz val="10"/>
        <color theme="1"/>
        <rFont val="Times New Roman"/>
        <family val="1"/>
      </rPr>
      <t>2</t>
    </r>
  </si>
  <si>
    <t>C</t>
  </si>
  <si>
    <t>Previous Quarter</t>
  </si>
  <si>
    <t>version</t>
  </si>
  <si>
    <t>0.1.0</t>
  </si>
  <si>
    <r>
      <t>Shareholders' Equity</t>
    </r>
    <r>
      <rPr>
        <vertAlign val="superscript"/>
        <sz val="10"/>
        <color theme="1"/>
        <rFont val="Times New Roman"/>
        <family val="1"/>
      </rPr>
      <t xml:space="preserve"> 1</t>
    </r>
  </si>
  <si>
    <t>F. OTHER ITEMS  - NOTES TO THE BALANCE SHEET</t>
  </si>
  <si>
    <r>
      <t xml:space="preserve">Items pertaining to appendix </t>
    </r>
    <r>
      <rPr>
        <i/>
        <sz val="10"/>
        <color theme="1"/>
        <rFont val="Times New Roman"/>
        <family val="1"/>
      </rPr>
      <t>E. Notes to the income statement</t>
    </r>
    <r>
      <rPr>
        <sz val="10"/>
        <color theme="1"/>
        <rFont val="Times New Roman"/>
        <family val="1"/>
      </rPr>
      <t xml:space="preserve"> for which further specification is required.</t>
    </r>
  </si>
  <si>
    <t>G. OTHER ITEMS - NOTES TO THE INCOME STATEMENT</t>
  </si>
  <si>
    <r>
      <t xml:space="preserve">Items pertaining to appendix </t>
    </r>
    <r>
      <rPr>
        <i/>
        <sz val="10"/>
        <color theme="1"/>
        <rFont val="Times New Roman"/>
        <family val="1"/>
      </rPr>
      <t>D. Notes to the balance sheet</t>
    </r>
    <r>
      <rPr>
        <sz val="10"/>
        <color theme="1"/>
        <rFont val="Times New Roman"/>
        <family val="1"/>
      </rPr>
      <t xml:space="preserve"> for which further specification is required.</t>
    </r>
  </si>
  <si>
    <r>
      <t>LOCAL INVESTMENTS</t>
    </r>
    <r>
      <rPr>
        <b/>
        <vertAlign val="superscript"/>
        <sz val="10"/>
        <color theme="1"/>
        <rFont val="Times New Roman"/>
        <family val="1"/>
      </rPr>
      <t xml:space="preserve"> 1)</t>
    </r>
  </si>
  <si>
    <r>
      <rPr>
        <vertAlign val="superscript"/>
        <sz val="10"/>
        <color theme="1"/>
        <rFont val="Times New Roman"/>
        <family val="1"/>
      </rPr>
      <t>1)</t>
    </r>
    <r>
      <rPr>
        <sz val="10"/>
        <color theme="1"/>
        <rFont val="Times New Roman"/>
        <family val="1"/>
      </rPr>
      <t> Local investments denominated in local currency (Afl.) and foreign currencies (Fc).</t>
    </r>
  </si>
  <si>
    <t>Total liabilities</t>
  </si>
  <si>
    <t>Total required local investments (A)</t>
  </si>
  <si>
    <t>Surplus/Deficit (B-A)</t>
  </si>
  <si>
    <r>
      <t>Total liabilities insurance companies</t>
    </r>
    <r>
      <rPr>
        <vertAlign val="superscript"/>
        <sz val="10"/>
        <color theme="1"/>
        <rFont val="Times New Roman"/>
        <family val="1"/>
      </rPr>
      <t xml:space="preserve"> 1)</t>
    </r>
  </si>
  <si>
    <r>
      <t xml:space="preserve">Total Liabilities </t>
    </r>
    <r>
      <rPr>
        <vertAlign val="superscript"/>
        <sz val="10"/>
        <color theme="1"/>
        <rFont val="Times New Roman"/>
        <family val="1"/>
      </rPr>
      <t>1)</t>
    </r>
  </si>
  <si>
    <r>
      <t>Actual local investments</t>
    </r>
    <r>
      <rPr>
        <vertAlign val="superscript"/>
        <sz val="10"/>
        <color theme="1"/>
        <rFont val="Times New Roman"/>
        <family val="1"/>
      </rPr>
      <t xml:space="preserve"> 2)</t>
    </r>
    <r>
      <rPr>
        <sz val="10"/>
        <color theme="1"/>
        <rFont val="Times New Roman"/>
        <family val="1"/>
      </rPr>
      <t xml:space="preserve"> (B)</t>
    </r>
  </si>
  <si>
    <r>
      <t xml:space="preserve">J. COVERAGE TEST </t>
    </r>
    <r>
      <rPr>
        <b/>
        <vertAlign val="superscript"/>
        <sz val="10"/>
        <color theme="1"/>
        <rFont val="Times New Roman"/>
        <family val="1"/>
      </rPr>
      <t>1)</t>
    </r>
  </si>
  <si>
    <t>Agents'/brokers' balances, 90 days and under</t>
  </si>
  <si>
    <r>
      <t xml:space="preserve">Affiliated companies </t>
    </r>
    <r>
      <rPr>
        <b/>
        <vertAlign val="superscript"/>
        <sz val="10"/>
        <color theme="1"/>
        <rFont val="Times New Roman"/>
        <family val="1"/>
      </rPr>
      <t>2)</t>
    </r>
  </si>
  <si>
    <r>
      <t xml:space="preserve">Less: Current liabilities </t>
    </r>
    <r>
      <rPr>
        <b/>
        <vertAlign val="superscript"/>
        <sz val="10"/>
        <color theme="1"/>
        <rFont val="Times New Roman"/>
        <family val="1"/>
      </rPr>
      <t>4)</t>
    </r>
  </si>
  <si>
    <r>
      <rPr>
        <vertAlign val="superscript"/>
        <sz val="10"/>
        <rFont val="Times New Roman"/>
        <family val="1"/>
      </rPr>
      <t>3)</t>
    </r>
    <r>
      <rPr>
        <sz val="10"/>
        <rFont val="Times New Roman"/>
        <family val="1"/>
      </rPr>
      <t xml:space="preserve"> Only applicable to mutual insurance companies.</t>
    </r>
  </si>
  <si>
    <r>
      <rPr>
        <vertAlign val="superscript"/>
        <sz val="10"/>
        <rFont val="Times New Roman"/>
        <family val="1"/>
      </rPr>
      <t>1)</t>
    </r>
    <r>
      <rPr>
        <sz val="10"/>
        <rFont val="Times New Roman"/>
        <family val="1"/>
      </rPr>
      <t xml:space="preserve"> In case the company sells insured investment products, whereby the policyholder bears the complete 
    investment risk, the investments and technical provisions associated with these products should not 
    be included in the coverage test calculation. In such case an explanatory note should be added to the
    coverage test sheet.</t>
    </r>
  </si>
  <si>
    <r>
      <rPr>
        <vertAlign val="superscript"/>
        <sz val="10"/>
        <rFont val="Times New Roman"/>
        <family val="1"/>
      </rPr>
      <t>2)</t>
    </r>
    <r>
      <rPr>
        <sz val="10"/>
        <rFont val="Times New Roman"/>
        <family val="1"/>
      </rPr>
      <t xml:space="preserve"> Only branches and agencies of life insurance companies are allowed to include claims on affiliated
    companies under this line item.</t>
    </r>
  </si>
  <si>
    <t>Amounts in AFL 1,000</t>
  </si>
  <si>
    <r>
      <rPr>
        <b/>
        <sz val="10"/>
        <color theme="1"/>
        <rFont val="Times New Roman"/>
        <family val="1"/>
      </rPr>
      <t>Excess intercompany current accounts receivable</t>
    </r>
    <r>
      <rPr>
        <sz val="10"/>
        <color theme="1"/>
        <rFont val="Times New Roman"/>
        <family val="1"/>
      </rPr>
      <t xml:space="preserve"> </t>
    </r>
    <r>
      <rPr>
        <vertAlign val="superscript"/>
        <sz val="10"/>
        <color theme="1"/>
        <rFont val="Times New Roman"/>
        <family val="1"/>
      </rPr>
      <t>1)</t>
    </r>
  </si>
  <si>
    <r>
      <t xml:space="preserve">Surplus/(deficit) </t>
    </r>
    <r>
      <rPr>
        <b/>
        <i/>
        <sz val="10"/>
        <color theme="1"/>
        <rFont val="Times New Roman"/>
        <family val="1"/>
      </rPr>
      <t>(A-B-C)</t>
    </r>
  </si>
  <si>
    <r>
      <rPr>
        <vertAlign val="superscript"/>
        <sz val="10"/>
        <color theme="1"/>
        <rFont val="Times New Roman"/>
        <family val="1"/>
      </rPr>
      <t>2)</t>
    </r>
    <r>
      <rPr>
        <sz val="10"/>
        <color theme="1"/>
        <rFont val="Times New Roman"/>
        <family val="1"/>
      </rPr>
      <t xml:space="preserve"> Local investments denominated in Aruban Florins and foreign currencies.</t>
    </r>
  </si>
  <si>
    <r>
      <rPr>
        <vertAlign val="superscript"/>
        <sz val="10"/>
        <color theme="1"/>
        <rFont val="Times New Roman"/>
        <family val="1"/>
      </rPr>
      <t>1)</t>
    </r>
    <r>
      <rPr>
        <sz val="10"/>
        <color theme="1"/>
        <rFont val="Times New Roman"/>
        <family val="1"/>
      </rPr>
      <t xml:space="preserve"> Excluding shareholders’ equity (paid-in capital, reserves and retained earnings) or assigned
    capital.</t>
    </r>
  </si>
  <si>
    <t>Fc</t>
  </si>
  <si>
    <r>
      <rPr>
        <vertAlign val="superscript"/>
        <sz val="10"/>
        <color theme="1"/>
        <rFont val="Times New Roman"/>
        <family val="1"/>
      </rPr>
      <t xml:space="preserve">4)  </t>
    </r>
    <r>
      <rPr>
        <sz val="10"/>
        <color theme="1"/>
        <rFont val="Times New Roman"/>
        <family val="1"/>
      </rPr>
      <t>Excluding liabilities to affiliated companies.</t>
    </r>
  </si>
  <si>
    <r>
      <rPr>
        <vertAlign val="superscript"/>
        <sz val="10"/>
        <color theme="1"/>
        <rFont val="Times New Roman"/>
        <family val="1"/>
      </rPr>
      <t xml:space="preserve">1) </t>
    </r>
    <r>
      <rPr>
        <sz val="10"/>
        <color theme="1"/>
        <rFont val="Times New Roman"/>
        <family val="1"/>
      </rPr>
      <t xml:space="preserve"> Amount of intercompany accounts receivable that exceeds 5% of Total investments. This rule 
    does not apply to branches or agencies. Branches or agencies should fill out 0 (zero) under this
    line item.</t>
    </r>
  </si>
  <si>
    <r>
      <rPr>
        <vertAlign val="superscript"/>
        <sz val="10"/>
        <color theme="1"/>
        <rFont val="Times New Roman"/>
        <family val="1"/>
      </rPr>
      <t xml:space="preserve">2) </t>
    </r>
    <r>
      <rPr>
        <sz val="10"/>
        <color theme="1"/>
        <rFont val="Times New Roman"/>
        <family val="1"/>
      </rPr>
      <t xml:space="preserve">The highest outcome of either:
    </t>
    </r>
    <r>
      <rPr>
        <b/>
        <sz val="10"/>
        <color theme="1"/>
        <rFont val="Times New Roman"/>
        <family val="1"/>
      </rPr>
      <t>•</t>
    </r>
    <r>
      <rPr>
        <sz val="10"/>
        <color theme="1"/>
        <rFont val="Times New Roman"/>
        <family val="1"/>
      </rPr>
      <t xml:space="preserve">  8% of the “Provision for Insurance Obligations” in the preceding financial year, or
    •  </t>
    </r>
    <r>
      <rPr>
        <b/>
        <sz val="10"/>
        <color theme="1"/>
        <rFont val="Times New Roman"/>
        <family val="1"/>
      </rPr>
      <t>AFL 400,000</t>
    </r>
    <r>
      <rPr>
        <sz val="10"/>
        <color theme="1"/>
        <rFont val="Times New Roman"/>
        <family val="1"/>
      </rPr>
      <t xml:space="preserve"> if the insurer is doing strictly doing life insurance, or
    • </t>
    </r>
    <r>
      <rPr>
        <b/>
        <sz val="10"/>
        <color theme="1"/>
        <rFont val="Times New Roman"/>
        <family val="1"/>
      </rPr>
      <t xml:space="preserve"> AFL 500,000</t>
    </r>
    <r>
      <rPr>
        <sz val="10"/>
        <color theme="1"/>
        <rFont val="Times New Roman"/>
        <family val="1"/>
      </rPr>
      <t xml:space="preserve"> if the insurer has been doing both life, accident &amp; sickness insurance prior to 
       July 2001 within the same legal entity.</t>
    </r>
  </si>
  <si>
    <t>Afl.</t>
  </si>
  <si>
    <t>Corporate: Upper medium to medium low quality</t>
  </si>
  <si>
    <t>Corporate: Highest or strong credit quality</t>
  </si>
  <si>
    <r>
      <rPr>
        <vertAlign val="superscript"/>
        <sz val="10"/>
        <color theme="1"/>
        <rFont val="Times New Roman"/>
        <family val="1"/>
      </rPr>
      <t>1</t>
    </r>
    <r>
      <rPr>
        <sz val="10"/>
        <color theme="1"/>
        <rFont val="Times New Roman"/>
        <family val="1"/>
      </rPr>
      <t xml:space="preserve"> The assigned capital in the case of a branch or agency.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</si>
</sst>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0&quot;_);_(@_)"/>
    <numFmt numFmtId="165" formatCode="#,##0_);\(&quot;$&quot;#,##0\)"/>
  </numFmts>
  <fonts count="12" x14ac:knownFonts="1">
    <font>
      <sz val="11"/>
      <color theme="1"/>
      <name val="Calibri"/>
      <family val="2"/>
      <scheme val="minor"/>
    </font>
    <font>
      <b/>
      <sz val="10"/>
      <color theme="1"/>
      <name val="Times New Roman"/>
      <family val="1"/>
    </font>
    <font>
      <sz val="10"/>
      <color theme="1"/>
      <name val="Times New Roman"/>
      <family val="1"/>
    </font>
    <font>
      <sz val="10"/>
      <name val="Times New Roman"/>
      <family val="1"/>
    </font>
    <font>
      <b/>
      <sz val="10"/>
      <name val="Times New Roman"/>
      <family val="1"/>
    </font>
    <font>
      <b/>
      <i/>
      <sz val="10"/>
      <color theme="1"/>
      <name val="Times New Roman"/>
      <family val="1"/>
    </font>
    <font>
      <vertAlign val="superscript"/>
      <sz val="10"/>
      <color theme="1"/>
      <name val="Times New Roman"/>
      <family val="1"/>
    </font>
    <font>
      <sz val="11"/>
      <color theme="1"/>
      <name val="Calibri"/>
      <family val="2"/>
      <scheme val="minor"/>
    </font>
    <font>
      <i/>
      <sz val="10"/>
      <color theme="1"/>
      <name val="Times New Roman"/>
      <family val="1"/>
    </font>
    <font>
      <sz val="10"/>
      <name val="Arial"/>
      <family val="2"/>
    </font>
    <font>
      <b/>
      <vertAlign val="superscript"/>
      <sz val="10"/>
      <color theme="1"/>
      <name val="Times New Roman"/>
      <family val="1"/>
    </font>
    <font>
      <vertAlign val="superscript"/>
      <sz val="10"/>
      <name val="Times New Roman"/>
      <family val="1"/>
    </font>
  </fonts>
  <fills count="9">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99999"/>
        <bgColor indexed="64"/>
      </patternFill>
    </fill>
    <fill>
      <patternFill patternType="solid">
        <fgColor rgb="FFFFFF00"/>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9" fillId="0" borderId="0"/>
  </cellStyleXfs>
  <cellXfs count="215">
    <xf numFmtId="0" fontId="0" fillId="0" borderId="0" xfId="0"/>
    <xf numFmtId="0" fontId="2" fillId="0" borderId="0" xfId="0" applyFont="1"/>
    <xf numFmtId="2" fontId="2" fillId="0" borderId="1" xfId="0" applyNumberFormat="1" applyFont="1" applyBorder="1" applyAlignment="1">
      <alignment horizontal="center" vertical="center"/>
    </xf>
    <xf numFmtId="0" fontId="2" fillId="0" borderId="1" xfId="0" applyFont="1" applyBorder="1" applyAlignment="1">
      <alignment horizontal="justify"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2" fontId="1" fillId="0" borderId="1" xfId="0" applyNumberFormat="1"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vertical="center"/>
    </xf>
    <xf numFmtId="0" fontId="2" fillId="6" borderId="1" xfId="0" applyFont="1" applyFill="1" applyBorder="1" applyAlignment="1">
      <alignment vertical="center"/>
    </xf>
    <xf numFmtId="0" fontId="1" fillId="6" borderId="1" xfId="0" applyFont="1" applyFill="1" applyBorder="1" applyAlignment="1">
      <alignment vertical="center"/>
    </xf>
    <xf numFmtId="0" fontId="1" fillId="6" borderId="1" xfId="0" applyFont="1" applyFill="1" applyBorder="1" applyAlignment="1">
      <alignment horizontal="center" vertical="center" wrapText="1"/>
    </xf>
    <xf numFmtId="0" fontId="2" fillId="0" borderId="1" xfId="0" applyFont="1" applyBorder="1"/>
    <xf numFmtId="0" fontId="1" fillId="0" borderId="1" xfId="0" applyFont="1" applyBorder="1"/>
    <xf numFmtId="0" fontId="2" fillId="0" borderId="0" xfId="0" applyFont="1" applyBorder="1"/>
    <xf numFmtId="0" fontId="2" fillId="2" borderId="0" xfId="0" applyFont="1" applyFill="1" applyBorder="1" applyAlignment="1">
      <alignment vertical="center"/>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2" fillId="0" borderId="0" xfId="0" applyFont="1" applyBorder="1" applyAlignment="1">
      <alignment vertical="center"/>
    </xf>
    <xf numFmtId="0" fontId="2" fillId="0" borderId="0" xfId="0" applyFont="1" applyFill="1" applyBorder="1"/>
    <xf numFmtId="0" fontId="1" fillId="0" borderId="1" xfId="0" applyFont="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8" xfId="0" applyFont="1" applyFill="1" applyBorder="1" applyAlignment="1">
      <alignment vertical="center"/>
    </xf>
    <xf numFmtId="0" fontId="1" fillId="2" borderId="9"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6" fillId="0" borderId="0" xfId="0" applyFont="1" applyBorder="1" applyAlignment="1">
      <alignment horizontal="justify" vertical="center"/>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0" fontId="2" fillId="4" borderId="4" xfId="0" applyFont="1" applyFill="1" applyBorder="1"/>
    <xf numFmtId="0" fontId="2" fillId="4" borderId="8" xfId="0" applyFont="1" applyFill="1" applyBorder="1"/>
    <xf numFmtId="0" fontId="2" fillId="0" borderId="1" xfId="0" applyFont="1" applyBorder="1" applyAlignment="1">
      <alignment vertical="center" wrapText="1"/>
    </xf>
    <xf numFmtId="2" fontId="2" fillId="0" borderId="12" xfId="0" applyNumberFormat="1" applyFont="1" applyBorder="1" applyAlignment="1">
      <alignment horizontal="center" vertical="center"/>
    </xf>
    <xf numFmtId="0" fontId="2" fillId="0" borderId="9" xfId="0" applyFont="1" applyBorder="1" applyAlignment="1">
      <alignment horizontal="justify" vertical="center"/>
    </xf>
    <xf numFmtId="0" fontId="1" fillId="0" borderId="11" xfId="0" applyFont="1" applyBorder="1" applyAlignment="1">
      <alignment horizontal="justify" vertical="center"/>
    </xf>
    <xf numFmtId="0" fontId="2" fillId="4" borderId="1" xfId="0" applyFont="1" applyFill="1" applyBorder="1" applyAlignment="1">
      <alignment horizontal="justify" vertical="center"/>
    </xf>
    <xf numFmtId="0" fontId="1" fillId="0" borderId="9" xfId="0" applyFont="1" applyBorder="1" applyAlignment="1">
      <alignment horizontal="justify" vertical="center"/>
    </xf>
    <xf numFmtId="0" fontId="2" fillId="0" borderId="11" xfId="0" applyFont="1" applyBorder="1" applyAlignment="1">
      <alignment horizontal="justify" vertical="center"/>
    </xf>
    <xf numFmtId="0" fontId="5" fillId="0" borderId="1" xfId="0" applyFont="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justify" vertical="center"/>
    </xf>
    <xf numFmtId="0" fontId="1" fillId="0" borderId="0" xfId="0" applyFont="1"/>
    <xf numFmtId="0" fontId="1" fillId="5" borderId="1" xfId="0" applyFont="1" applyFill="1" applyBorder="1"/>
    <xf numFmtId="0" fontId="1" fillId="5" borderId="1" xfId="0" applyFont="1" applyFill="1" applyBorder="1" applyAlignment="1">
      <alignment horizontal="center" wrapText="1"/>
    </xf>
    <xf numFmtId="0" fontId="1" fillId="5" borderId="1" xfId="0" applyFont="1" applyFill="1" applyBorder="1" applyAlignment="1">
      <alignment horizontal="center"/>
    </xf>
    <xf numFmtId="3" fontId="1" fillId="2" borderId="1"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164" fontId="1" fillId="0" borderId="1" xfId="0" applyNumberFormat="1" applyFont="1" applyBorder="1" applyAlignment="1">
      <alignment horizontal="justify" vertical="center"/>
    </xf>
    <xf numFmtId="164" fontId="2" fillId="0" borderId="1" xfId="0" applyNumberFormat="1" applyFont="1" applyBorder="1" applyAlignment="1">
      <alignment horizontal="justify" vertical="center"/>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center" vertical="center"/>
    </xf>
    <xf numFmtId="3" fontId="1" fillId="5" borderId="1" xfId="0"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3" fontId="2" fillId="8" borderId="1" xfId="0" applyNumberFormat="1" applyFont="1" applyFill="1" applyBorder="1" applyAlignment="1">
      <alignment horizontal="right" vertical="center" wrapText="1"/>
    </xf>
    <xf numFmtId="3" fontId="2" fillId="0" borderId="1" xfId="0" applyNumberFormat="1" applyFont="1" applyBorder="1" applyAlignment="1">
      <alignment horizontal="right" vertical="center" wrapText="1"/>
    </xf>
    <xf numFmtId="3" fontId="2" fillId="3" borderId="1" xfId="0" applyNumberFormat="1" applyFont="1" applyFill="1" applyBorder="1" applyAlignment="1">
      <alignment horizontal="right" vertical="center"/>
    </xf>
    <xf numFmtId="3" fontId="2" fillId="0" borderId="1" xfId="0" applyNumberFormat="1" applyFont="1" applyFill="1" applyBorder="1" applyAlignment="1">
      <alignment horizontal="right" vertical="center" wrapText="1"/>
    </xf>
    <xf numFmtId="37" fontId="2" fillId="8" borderId="1" xfId="1" applyNumberFormat="1" applyFont="1" applyFill="1" applyBorder="1" applyAlignment="1">
      <alignment horizontal="right" vertical="center" wrapText="1"/>
    </xf>
    <xf numFmtId="3" fontId="2" fillId="8" borderId="13" xfId="0" applyNumberFormat="1" applyFont="1" applyFill="1" applyBorder="1" applyAlignment="1">
      <alignment horizontal="right" vertical="center"/>
    </xf>
    <xf numFmtId="3" fontId="2" fillId="0" borderId="0" xfId="0" applyNumberFormat="1" applyFont="1" applyBorder="1"/>
    <xf numFmtId="3" fontId="1" fillId="8" borderId="1" xfId="1" applyNumberFormat="1" applyFont="1" applyFill="1" applyBorder="1" applyAlignment="1">
      <alignment horizontal="right" vertical="center"/>
    </xf>
    <xf numFmtId="3" fontId="2" fillId="0" borderId="1" xfId="0" applyNumberFormat="1" applyFont="1" applyBorder="1" applyAlignment="1">
      <alignment horizontal="right" vertical="center"/>
    </xf>
    <xf numFmtId="3" fontId="1" fillId="0" borderId="1" xfId="0" applyNumberFormat="1" applyFont="1" applyBorder="1" applyAlignment="1">
      <alignment horizontal="right" vertical="center"/>
    </xf>
    <xf numFmtId="3" fontId="1" fillId="3" borderId="1" xfId="0" applyNumberFormat="1" applyFont="1" applyFill="1" applyBorder="1" applyAlignment="1">
      <alignment horizontal="right" vertical="center"/>
    </xf>
    <xf numFmtId="0" fontId="1" fillId="0" borderId="1" xfId="0" applyFont="1" applyBorder="1" applyAlignment="1">
      <alignment horizontal="justify" vertical="center"/>
    </xf>
    <xf numFmtId="3" fontId="1" fillId="8" borderId="1" xfId="0" applyNumberFormat="1" applyFont="1" applyFill="1" applyBorder="1" applyAlignment="1">
      <alignment horizontal="right" vertical="center"/>
    </xf>
    <xf numFmtId="165" fontId="3" fillId="5" borderId="1" xfId="0" applyNumberFormat="1" applyFont="1" applyFill="1" applyBorder="1" applyAlignment="1">
      <alignment horizontal="right" vertical="center"/>
    </xf>
    <xf numFmtId="165" fontId="2" fillId="0" borderId="1" xfId="0" applyNumberFormat="1" applyFont="1" applyBorder="1" applyAlignment="1">
      <alignment horizontal="right" vertical="center"/>
    </xf>
    <xf numFmtId="165" fontId="2" fillId="0" borderId="1" xfId="0" applyNumberFormat="1" applyFont="1" applyFill="1" applyBorder="1" applyAlignment="1">
      <alignment horizontal="right" vertical="center"/>
    </xf>
    <xf numFmtId="165" fontId="1" fillId="5" borderId="1" xfId="0" applyNumberFormat="1" applyFont="1" applyFill="1" applyBorder="1" applyAlignment="1">
      <alignment horizontal="right" vertical="center"/>
    </xf>
    <xf numFmtId="165" fontId="4" fillId="5" borderId="1" xfId="0" applyNumberFormat="1" applyFont="1" applyFill="1" applyBorder="1" applyAlignment="1">
      <alignment horizontal="right" vertical="center"/>
    </xf>
    <xf numFmtId="165" fontId="1" fillId="0" borderId="1" xfId="0" applyNumberFormat="1" applyFont="1" applyBorder="1" applyAlignment="1">
      <alignment horizontal="right" vertical="center"/>
    </xf>
    <xf numFmtId="164" fontId="2" fillId="5" borderId="1" xfId="0" applyNumberFormat="1" applyFont="1" applyFill="1" applyBorder="1" applyAlignment="1">
      <alignment horizontal="right" vertical="center"/>
    </xf>
    <xf numFmtId="164" fontId="1" fillId="5"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164" fontId="1" fillId="3"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164" fontId="1" fillId="4" borderId="1" xfId="0" applyNumberFormat="1" applyFont="1" applyFill="1" applyBorder="1" applyAlignment="1">
      <alignment horizontal="right" vertical="center"/>
    </xf>
    <xf numFmtId="164" fontId="2" fillId="3" borderId="1" xfId="0" applyNumberFormat="1" applyFont="1" applyFill="1" applyBorder="1" applyAlignment="1">
      <alignment horizontal="right" vertical="center"/>
    </xf>
    <xf numFmtId="9"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1" fillId="0" borderId="1" xfId="0" applyFont="1" applyBorder="1" applyAlignment="1">
      <alignment horizontal="right" vertical="center"/>
    </xf>
    <xf numFmtId="0" fontId="1" fillId="3" borderId="1" xfId="0" applyFont="1" applyFill="1" applyBorder="1" applyAlignment="1">
      <alignment horizontal="right" vertical="center"/>
    </xf>
    <xf numFmtId="0" fontId="2" fillId="3" borderId="1" xfId="0" applyFont="1" applyFill="1" applyBorder="1" applyAlignment="1">
      <alignment horizontal="right" vertical="center"/>
    </xf>
    <xf numFmtId="0" fontId="2" fillId="0" borderId="1" xfId="0" applyFont="1" applyBorder="1" applyAlignment="1">
      <alignment horizontal="right"/>
    </xf>
    <xf numFmtId="3" fontId="1" fillId="5" borderId="1" xfId="0" applyNumberFormat="1" applyFont="1" applyFill="1" applyBorder="1" applyAlignment="1">
      <alignment horizontal="right" vertical="center" wrapText="1"/>
    </xf>
    <xf numFmtId="3" fontId="1" fillId="8" borderId="1" xfId="0" applyNumberFormat="1" applyFont="1" applyFill="1" applyBorder="1" applyAlignment="1">
      <alignment horizontal="right" vertical="center" wrapText="1"/>
    </xf>
    <xf numFmtId="3" fontId="1" fillId="4" borderId="1" xfId="0" applyNumberFormat="1" applyFont="1" applyFill="1" applyBorder="1" applyAlignment="1">
      <alignment horizontal="right" vertical="center"/>
    </xf>
    <xf numFmtId="3" fontId="2" fillId="5" borderId="1" xfId="0" applyNumberFormat="1" applyFont="1" applyFill="1" applyBorder="1" applyAlignment="1">
      <alignment horizontal="right"/>
    </xf>
    <xf numFmtId="0" fontId="5" fillId="0" borderId="1" xfId="0" applyFont="1" applyBorder="1" applyAlignment="1">
      <alignment horizontal="justify" vertical="center"/>
    </xf>
    <xf numFmtId="0" fontId="1" fillId="0" borderId="1" xfId="0" applyFont="1" applyBorder="1" applyAlignment="1">
      <alignment horizontal="center" vertical="center"/>
    </xf>
    <xf numFmtId="3" fontId="8" fillId="0" borderId="1" xfId="0" applyNumberFormat="1" applyFont="1" applyFill="1" applyBorder="1" applyAlignment="1">
      <alignment horizontal="right" vertical="center"/>
    </xf>
    <xf numFmtId="3" fontId="2" fillId="5" borderId="1" xfId="0"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0" fontId="9" fillId="0" borderId="0" xfId="3"/>
    <xf numFmtId="3" fontId="2" fillId="7" borderId="1" xfId="0" applyNumberFormat="1" applyFont="1" applyFill="1" applyBorder="1" applyAlignment="1" applyProtection="1">
      <alignment horizontal="right" vertical="center"/>
      <protection locked="0"/>
    </xf>
    <xf numFmtId="164" fontId="3" fillId="7" borderId="1" xfId="0" applyNumberFormat="1" applyFont="1" applyFill="1" applyBorder="1" applyAlignment="1" applyProtection="1">
      <alignment horizontal="right" vertical="center"/>
      <protection locked="0"/>
    </xf>
    <xf numFmtId="164" fontId="2" fillId="7" borderId="1" xfId="0" applyNumberFormat="1" applyFont="1" applyFill="1" applyBorder="1" applyAlignment="1" applyProtection="1">
      <alignment horizontal="right" vertical="center"/>
      <protection locked="0"/>
    </xf>
    <xf numFmtId="164" fontId="1" fillId="7" borderId="1" xfId="0" applyNumberFormat="1" applyFont="1" applyFill="1" applyBorder="1" applyAlignment="1" applyProtection="1">
      <alignment horizontal="right" vertical="center"/>
      <protection locked="0"/>
    </xf>
    <xf numFmtId="3" fontId="1" fillId="7" borderId="1" xfId="0" applyNumberFormat="1" applyFont="1" applyFill="1" applyBorder="1" applyAlignment="1" applyProtection="1">
      <alignment horizontal="right" vertical="center"/>
      <protection locked="0"/>
    </xf>
    <xf numFmtId="3" fontId="2" fillId="7" borderId="1" xfId="0" applyNumberFormat="1" applyFont="1" applyFill="1" applyBorder="1" applyAlignment="1" applyProtection="1">
      <alignment horizontal="right"/>
      <protection locked="0"/>
    </xf>
    <xf numFmtId="3" fontId="2" fillId="7" borderId="1" xfId="0" applyNumberFormat="1" applyFont="1" applyFill="1" applyBorder="1" applyAlignment="1" applyProtection="1">
      <alignment horizontal="right" vertical="center" wrapText="1"/>
      <protection locked="0"/>
    </xf>
    <xf numFmtId="2" fontId="0" fillId="0" borderId="0" xfId="0" applyNumberFormat="1" applyAlignment="1">
      <alignment horizontal="left"/>
    </xf>
    <xf numFmtId="2" fontId="0" fillId="0" borderId="0" xfId="0" applyNumberFormat="1"/>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2" fillId="0" borderId="0" xfId="0" applyFont="1" applyBorder="1" applyAlignment="1">
      <alignment horizontal="left" vertical="center" wrapText="1"/>
    </xf>
    <xf numFmtId="0" fontId="1" fillId="0" borderId="11" xfId="0" applyFont="1" applyBorder="1" applyAlignment="1">
      <alignment horizontal="center" vertical="center"/>
    </xf>
    <xf numFmtId="3" fontId="2" fillId="8" borderId="1" xfId="0" applyNumberFormat="1" applyFont="1" applyFill="1" applyBorder="1" applyAlignment="1">
      <alignment horizontal="right" vertical="center"/>
    </xf>
    <xf numFmtId="0" fontId="1" fillId="2" borderId="11" xfId="0" applyFont="1" applyFill="1" applyBorder="1" applyAlignment="1">
      <alignment horizontal="center" vertical="center"/>
    </xf>
    <xf numFmtId="0" fontId="2" fillId="5" borderId="5" xfId="0" applyFont="1" applyFill="1" applyBorder="1" applyAlignment="1">
      <alignment vertical="center"/>
    </xf>
    <xf numFmtId="0" fontId="1" fillId="5" borderId="0" xfId="0" applyFont="1" applyFill="1" applyBorder="1" applyAlignment="1">
      <alignment horizontal="center" vertical="center"/>
    </xf>
    <xf numFmtId="0" fontId="2" fillId="5" borderId="6" xfId="0" applyFont="1" applyFill="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justify" vertical="center"/>
    </xf>
    <xf numFmtId="165" fontId="2" fillId="0" borderId="3" xfId="0" applyNumberFormat="1" applyFont="1" applyBorder="1" applyAlignment="1">
      <alignment horizontal="right" vertical="center"/>
    </xf>
    <xf numFmtId="165" fontId="2" fillId="0" borderId="3" xfId="0" applyNumberFormat="1" applyFont="1" applyFill="1" applyBorder="1" applyAlignment="1">
      <alignment horizontal="right" vertical="center"/>
    </xf>
    <xf numFmtId="164" fontId="2" fillId="5" borderId="5" xfId="0" applyNumberFormat="1" applyFont="1" applyFill="1" applyBorder="1" applyAlignment="1">
      <alignment vertical="center"/>
    </xf>
    <xf numFmtId="164" fontId="1" fillId="5" borderId="0" xfId="0" applyNumberFormat="1" applyFont="1" applyFill="1" applyBorder="1" applyAlignment="1">
      <alignment horizontal="center" vertical="center"/>
    </xf>
    <xf numFmtId="164" fontId="2" fillId="5" borderId="6" xfId="0" applyNumberFormat="1" applyFont="1" applyFill="1" applyBorder="1" applyAlignment="1">
      <alignment vertical="center"/>
    </xf>
    <xf numFmtId="0" fontId="1" fillId="0" borderId="0" xfId="0" applyFont="1" applyBorder="1"/>
    <xf numFmtId="2" fontId="2" fillId="0" borderId="0" xfId="0" applyNumberFormat="1" applyFont="1" applyBorder="1"/>
    <xf numFmtId="0" fontId="2" fillId="0" borderId="0" xfId="0" applyFont="1" applyAlignment="1">
      <alignment horizontal="left"/>
    </xf>
    <xf numFmtId="0" fontId="1" fillId="0" borderId="1" xfId="0" applyFont="1" applyBorder="1" applyAlignment="1">
      <alignment horizontal="left"/>
    </xf>
    <xf numFmtId="2" fontId="2" fillId="0" borderId="1" xfId="0" applyNumberFormat="1" applyFont="1" applyBorder="1" applyAlignment="1">
      <alignment horizontal="left"/>
    </xf>
    <xf numFmtId="0" fontId="1" fillId="2" borderId="11" xfId="0" applyFont="1" applyFill="1" applyBorder="1" applyAlignment="1">
      <alignment horizontal="center" vertical="center" wrapText="1"/>
    </xf>
    <xf numFmtId="165" fontId="2" fillId="0" borderId="0" xfId="0" applyNumberFormat="1" applyFont="1" applyBorder="1" applyAlignment="1">
      <alignment vertical="center"/>
    </xf>
    <xf numFmtId="2" fontId="2" fillId="0" borderId="1" xfId="0" applyNumberFormat="1" applyFont="1" applyBorder="1" applyAlignment="1">
      <alignment horizontal="center"/>
    </xf>
    <xf numFmtId="9" fontId="1" fillId="8" borderId="1" xfId="2" applyNumberFormat="1" applyFont="1" applyFill="1" applyBorder="1" applyAlignment="1">
      <alignment horizontal="right" vertical="center"/>
    </xf>
    <xf numFmtId="0" fontId="2" fillId="7" borderId="1" xfId="0" applyFont="1" applyFill="1" applyBorder="1" applyProtection="1">
      <protection locked="0"/>
    </xf>
    <xf numFmtId="0" fontId="1" fillId="0" borderId="0" xfId="0" applyFont="1" applyBorder="1" applyAlignment="1">
      <alignment horizontal="center" vertical="center"/>
    </xf>
    <xf numFmtId="0" fontId="1" fillId="5" borderId="12" xfId="0" applyFont="1" applyFill="1" applyBorder="1" applyAlignment="1">
      <alignment horizontal="center" vertical="center"/>
    </xf>
    <xf numFmtId="0" fontId="2" fillId="0" borderId="14" xfId="0" applyFont="1" applyBorder="1" applyAlignment="1">
      <alignment vertical="center"/>
    </xf>
    <xf numFmtId="0" fontId="2" fillId="0" borderId="13" xfId="0" applyFont="1" applyBorder="1" applyAlignment="1">
      <alignment vertical="center"/>
    </xf>
    <xf numFmtId="0" fontId="1" fillId="0" borderId="0" xfId="0" applyFont="1" applyBorder="1" applyAlignment="1">
      <alignment horizont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justify" vertical="center"/>
    </xf>
    <xf numFmtId="0" fontId="2" fillId="2" borderId="8" xfId="0" applyFont="1" applyFill="1" applyBorder="1" applyAlignment="1">
      <alignment horizontal="justify" vertical="center"/>
    </xf>
    <xf numFmtId="164" fontId="1" fillId="5" borderId="12" xfId="0" applyNumberFormat="1" applyFont="1" applyFill="1" applyBorder="1" applyAlignment="1">
      <alignment horizontal="center" vertical="center"/>
    </xf>
    <xf numFmtId="164" fontId="2" fillId="0" borderId="14" xfId="0" applyNumberFormat="1" applyFont="1" applyBorder="1" applyAlignment="1">
      <alignment vertical="center"/>
    </xf>
    <xf numFmtId="164" fontId="2" fillId="0" borderId="13" xfId="0" applyNumberFormat="1" applyFont="1" applyBorder="1" applyAlignment="1">
      <alignment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6" xfId="0" applyFont="1" applyFill="1" applyBorder="1" applyAlignment="1">
      <alignment horizontal="justify" vertical="center"/>
    </xf>
    <xf numFmtId="0" fontId="1" fillId="2" borderId="12" xfId="0" applyFont="1" applyFill="1" applyBorder="1" applyAlignment="1">
      <alignment horizontal="center" vertical="center"/>
    </xf>
    <xf numFmtId="0" fontId="2" fillId="2" borderId="13" xfId="0" applyFont="1" applyFill="1" applyBorder="1" applyAlignment="1">
      <alignment horizontal="justify" vertical="center"/>
    </xf>
    <xf numFmtId="0" fontId="1" fillId="2" borderId="1" xfId="0" applyFont="1" applyFill="1" applyBorder="1" applyAlignment="1">
      <alignment horizontal="center" vertical="center"/>
    </xf>
    <xf numFmtId="0" fontId="2" fillId="0" borderId="1" xfId="0" applyFont="1" applyBorder="1" applyAlignment="1"/>
    <xf numFmtId="0" fontId="2" fillId="0" borderId="0" xfId="0" applyFont="1" applyBorder="1" applyAlignment="1">
      <alignment horizontal="left"/>
    </xf>
    <xf numFmtId="0" fontId="2" fillId="0" borderId="0" xfId="0" applyFont="1" applyAlignment="1">
      <alignment horizontal="left"/>
    </xf>
    <xf numFmtId="0" fontId="2" fillId="0" borderId="0" xfId="0" applyFont="1" applyBorder="1" applyAlignment="1">
      <alignment horizontal="left"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0" xfId="0" applyFont="1" applyBorder="1" applyAlignment="1">
      <alignment horizontal="justify" vertical="center" wrapText="1"/>
    </xf>
    <xf numFmtId="0" fontId="2" fillId="4" borderId="9"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9" xfId="0" applyFont="1" applyFill="1" applyBorder="1" applyAlignment="1">
      <alignment vertical="center"/>
    </xf>
    <xf numFmtId="0" fontId="2" fillId="4" borderId="11"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2" fillId="4" borderId="2" xfId="0" applyFont="1" applyFill="1" applyBorder="1" applyAlignment="1">
      <alignment horizontal="justify" vertical="center" wrapText="1"/>
    </xf>
    <xf numFmtId="0" fontId="2" fillId="4" borderId="7" xfId="0" applyFont="1" applyFill="1" applyBorder="1" applyAlignment="1">
      <alignment horizontal="justify" vertical="center" wrapText="1"/>
    </xf>
    <xf numFmtId="0" fontId="1" fillId="4" borderId="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horizontal="justify" vertical="center" wrapText="1"/>
    </xf>
    <xf numFmtId="0" fontId="3" fillId="0" borderId="0" xfId="0" applyFont="1" applyAlignment="1">
      <alignment horizontal="left"/>
    </xf>
    <xf numFmtId="0" fontId="2" fillId="0" borderId="0" xfId="0" applyFont="1" applyAlignment="1">
      <alignment horizontal="justify" wrapText="1"/>
    </xf>
    <xf numFmtId="0" fontId="2" fillId="0" borderId="12" xfId="0" applyFont="1" applyBorder="1" applyAlignment="1">
      <alignment horizontal="left" vertical="center" indent="8"/>
    </xf>
    <xf numFmtId="0" fontId="2" fillId="0" borderId="13" xfId="0" applyFont="1" applyBorder="1" applyAlignment="1">
      <alignment horizontal="left" vertical="center" indent="8"/>
    </xf>
    <xf numFmtId="0" fontId="2" fillId="0" borderId="12" xfId="0" applyFont="1" applyBorder="1" applyAlignment="1">
      <alignment vertical="center" wrapText="1"/>
    </xf>
    <xf numFmtId="0" fontId="2" fillId="0" borderId="13" xfId="0" applyFont="1" applyBorder="1" applyAlignment="1">
      <alignment vertical="center" wrapText="1"/>
    </xf>
    <xf numFmtId="0" fontId="5" fillId="0" borderId="12" xfId="0" applyFont="1" applyBorder="1" applyAlignment="1">
      <alignment horizontal="justify" vertical="center"/>
    </xf>
    <xf numFmtId="0" fontId="5" fillId="0" borderId="13" xfId="0" applyFont="1" applyBorder="1" applyAlignment="1">
      <alignment horizontal="justify" vertical="center"/>
    </xf>
    <xf numFmtId="0" fontId="1" fillId="4" borderId="12" xfId="0" applyFont="1" applyFill="1" applyBorder="1" applyAlignment="1">
      <alignment horizontal="justify" vertical="center"/>
    </xf>
    <xf numFmtId="0" fontId="1" fillId="4" borderId="13" xfId="0" applyFont="1" applyFill="1" applyBorder="1" applyAlignment="1">
      <alignment horizontal="justify" vertical="center"/>
    </xf>
    <xf numFmtId="0" fontId="2" fillId="0" borderId="12" xfId="0" applyFont="1" applyBorder="1" applyAlignment="1">
      <alignment vertical="center"/>
    </xf>
    <xf numFmtId="0" fontId="2" fillId="0" borderId="0" xfId="0" applyFont="1" applyAlignment="1">
      <alignment horizontal="justify" vertical="center" wrapText="1"/>
    </xf>
    <xf numFmtId="0" fontId="2" fillId="0" borderId="0" xfId="0" applyFont="1" applyAlignment="1">
      <alignment horizontal="justify" vertical="top" wrapText="1"/>
    </xf>
    <xf numFmtId="0" fontId="2" fillId="0" borderId="0" xfId="0" applyFont="1" applyAlignment="1">
      <alignment horizontal="left" vertical="top" wrapText="1"/>
    </xf>
    <xf numFmtId="0" fontId="1" fillId="5" borderId="14" xfId="0" applyFont="1" applyFill="1" applyBorder="1" applyAlignment="1">
      <alignment horizontal="center" vertical="center"/>
    </xf>
    <xf numFmtId="0" fontId="1" fillId="5" borderId="13"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2" fontId="1" fillId="0" borderId="9" xfId="0" applyNumberFormat="1" applyFont="1" applyBorder="1" applyAlignment="1">
      <alignment horizontal="center" vertical="center"/>
    </xf>
    <xf numFmtId="2" fontId="1" fillId="0" borderId="11" xfId="0" applyNumberFormat="1"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3" fontId="2" fillId="0" borderId="9" xfId="0" applyNumberFormat="1" applyFont="1" applyFill="1" applyBorder="1" applyAlignment="1">
      <alignment horizontal="right" vertical="center"/>
    </xf>
    <xf numFmtId="3" fontId="2" fillId="0" borderId="11" xfId="0" applyNumberFormat="1" applyFont="1" applyFill="1" applyBorder="1" applyAlignment="1">
      <alignment horizontal="right" vertical="center"/>
    </xf>
    <xf numFmtId="3" fontId="2" fillId="8" borderId="1" xfId="0" applyNumberFormat="1" applyFont="1" applyFill="1" applyBorder="1" applyAlignment="1">
      <alignment horizontal="right" vertical="center"/>
    </xf>
    <xf numFmtId="3" fontId="2" fillId="8" borderId="11" xfId="0" applyNumberFormat="1" applyFont="1" applyFill="1" applyBorder="1" applyAlignment="1">
      <alignment horizontal="right" vertical="center"/>
    </xf>
  </cellXfs>
  <cellStyles count="4">
    <cellStyle name="Comma" xfId="1" builtinId="3"/>
    <cellStyle name="Normal" xfId="0" builtinId="0"/>
    <cellStyle name="Normal 2 2" xfId="3" xr:uid="{B5E6C92E-9775-4AF7-8E45-0A3852EA146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brysonl\Local%20Settings\Temporary%20Internet%20Files\OLKFA\COA-template%20oud%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Adb\COAdb\C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Income Statement"/>
      <sheetName val="Contingent Liabilities"/>
      <sheetName val="Solvency SS1"/>
      <sheetName val="Liquidity SS2"/>
      <sheetName val="Maturity SS3"/>
      <sheetName val="Interest Repricing SS4"/>
      <sheetName val="Foreign Exc Exp SS5a Cons.Basis"/>
      <sheetName val="For Exch Exp Mat Ind Sched SS5b"/>
      <sheetName val="Sum Adv Shareh,Dir,Empl SS7"/>
      <sheetName val="Nonperforming SS8"/>
      <sheetName val="General Prov for LLLL SS9"/>
      <sheetName val="Domestic Loans SS10"/>
      <sheetName val="Collateral Type SS11"/>
      <sheetName val="Summary of Loans by size SS12a"/>
      <sheetName val="Listing of Large Loans SS12b"/>
      <sheetName val="Breakdown Dom Cons Loans SS13"/>
      <sheetName val="Large Dep SS14"/>
      <sheetName val="Time Deposits SS15"/>
      <sheetName val="Savings Deposits SS16"/>
      <sheetName val="Due from - to Dom Com Bnks SS18"/>
      <sheetName val="Pledged Sec + Oth Ass SS19"/>
      <sheetName val="Compensations SS20"/>
      <sheetName val="Listing Codes SS21"/>
      <sheetName val="Specific Prov SS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
      <sheetName val="BAL - Balance Sheet"/>
      <sheetName val="INC - Income Statement"/>
      <sheetName val="CLB - Contingent Liabilities"/>
      <sheetName val="TDS - Time Deposits"/>
      <sheetName val="COL - Collateral Type"/>
      <sheetName val="FXA - FX Exposure Summary"/>
      <sheetName val="FXB - FX Exposure Maturity"/>
      <sheetName val="ILA - Loans by Size"/>
      <sheetName val="LLL - Large Loans"/>
      <sheetName val="SOL - Solvency"/>
      <sheetName val="MAT - Maturity"/>
      <sheetName val="IRP - Interest Repricing"/>
      <sheetName val="DEP - Large Deposits"/>
      <sheetName val="SDS - Savings Deposits"/>
      <sheetName val="LIQ - Liquidity"/>
      <sheetName val="ADV - Advances"/>
      <sheetName val="DUE - Due to Due from banks"/>
      <sheetName val="INT - Interest"/>
      <sheetName val="COM - Compensations"/>
      <sheetName val="SPL - Specific Provisions"/>
      <sheetName val="NPL - Nonperforming Loans"/>
      <sheetName val="GPL - General Provisions"/>
      <sheetName val="DOM - Domestic Loans"/>
      <sheetName val="DCL - Domestic Consumer Loans"/>
      <sheetName val="SEC - Pledged Securities"/>
      <sheetName val="COD - Code Listing"/>
      <sheetName val="COR - Consistency Rules"/>
      <sheetName val="TOC - Table of Contents"/>
      <sheetName val="RFQ"/>
    </sheetNames>
    <sheetDataSet>
      <sheetData sheetId="0">
        <row r="17">
          <cell r="C17" t="str">
            <v>XYZ Bank</v>
          </cell>
        </row>
        <row r="19">
          <cell r="D19">
            <v>2010</v>
          </cell>
        </row>
        <row r="20">
          <cell r="D20">
            <v>12</v>
          </cell>
        </row>
      </sheetData>
      <sheetData sheetId="1">
        <row r="93">
          <cell r="C93">
            <v>0</v>
          </cell>
          <cell r="D93">
            <v>0</v>
          </cell>
          <cell r="E93">
            <v>0</v>
          </cell>
          <cell r="F93">
            <v>0</v>
          </cell>
        </row>
        <row r="103">
          <cell r="C103">
            <v>0</v>
          </cell>
          <cell r="D103">
            <v>0</v>
          </cell>
          <cell r="E103">
            <v>0</v>
          </cell>
          <cell r="F103">
            <v>0</v>
          </cell>
        </row>
        <row r="114">
          <cell r="C114">
            <v>0</v>
          </cell>
          <cell r="D114">
            <v>0</v>
          </cell>
          <cell r="E114">
            <v>0</v>
          </cell>
          <cell r="F114">
            <v>0</v>
          </cell>
        </row>
        <row r="184">
          <cell r="C184">
            <v>0</v>
          </cell>
          <cell r="D184">
            <v>0</v>
          </cell>
          <cell r="E184">
            <v>0</v>
          </cell>
          <cell r="F184">
            <v>0</v>
          </cell>
        </row>
        <row r="198">
          <cell r="C198">
            <v>0</v>
          </cell>
          <cell r="D198">
            <v>0</v>
          </cell>
          <cell r="E198">
            <v>0</v>
          </cell>
          <cell r="F19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E1" t="str">
            <v>new export required</v>
          </cell>
        </row>
      </sheetData>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3CFE-8B43-4C80-AF03-3B3BD097F8B6}">
  <sheetPr codeName="Sheet13"/>
  <dimension ref="A1:A2"/>
  <sheetViews>
    <sheetView workbookViewId="0">
      <selection activeCell="A2" sqref="A2"/>
    </sheetView>
  </sheetViews>
  <sheetFormatPr defaultColWidth="9.140625" defaultRowHeight="12.75" x14ac:dyDescent="0.2"/>
  <cols>
    <col min="1" max="16384" width="9.140625" style="102"/>
  </cols>
  <sheetData>
    <row r="1" spans="1:1" x14ac:dyDescent="0.2">
      <c r="A1" s="102" t="s">
        <v>209</v>
      </c>
    </row>
    <row r="2" spans="1:1" x14ac:dyDescent="0.2">
      <c r="A2" s="102" t="s">
        <v>210</v>
      </c>
    </row>
  </sheetData>
  <sheetProtection algorithmName="SHA-512" hashValue="Pn06vq1xh14KsoMfhPx8INoulb4W97HTwHdXnAs7ENjOvzD+QpVzY72b52XTH/UxpPXqCyS6KFbxtsmLMm5mqQ==" saltValue="pxUFUOTnVzJwvNBVgdOhb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C30"/>
  <sheetViews>
    <sheetView showGridLines="0" zoomScaleNormal="100" zoomScaleSheetLayoutView="100" workbookViewId="0">
      <selection sqref="A1:C1"/>
    </sheetView>
  </sheetViews>
  <sheetFormatPr defaultColWidth="0" defaultRowHeight="12.75" zeroHeight="1" x14ac:dyDescent="0.2"/>
  <cols>
    <col min="1" max="1" width="9.140625" style="14" customWidth="1"/>
    <col min="2" max="2" width="36.42578125" style="14" bestFit="1" customWidth="1"/>
    <col min="3" max="3" width="27.85546875" style="14" bestFit="1" customWidth="1"/>
    <col min="4" max="16384" width="9.140625" style="14" hidden="1"/>
  </cols>
  <sheetData>
    <row r="1" spans="1:3" ht="15.75" customHeight="1" x14ac:dyDescent="0.2">
      <c r="A1" s="144" t="s">
        <v>193</v>
      </c>
      <c r="B1" s="144"/>
      <c r="C1" s="144"/>
    </row>
    <row r="2" spans="1:3" ht="15.75" customHeight="1" x14ac:dyDescent="0.2">
      <c r="A2" s="17" t="s">
        <v>83</v>
      </c>
    </row>
    <row r="3" spans="1:3" ht="15.75" customHeight="1" x14ac:dyDescent="0.2">
      <c r="A3" s="171" t="s">
        <v>84</v>
      </c>
      <c r="B3" s="173" t="s">
        <v>221</v>
      </c>
      <c r="C3" s="35" t="s">
        <v>85</v>
      </c>
    </row>
    <row r="4" spans="1:3" ht="15.75" customHeight="1" x14ac:dyDescent="0.2">
      <c r="A4" s="172"/>
      <c r="B4" s="174"/>
      <c r="C4" s="36" t="s">
        <v>2</v>
      </c>
    </row>
    <row r="5" spans="1:3" ht="15.75" customHeight="1" x14ac:dyDescent="0.2">
      <c r="A5" s="5"/>
      <c r="B5" s="8" t="s">
        <v>218</v>
      </c>
      <c r="C5" s="8"/>
    </row>
    <row r="6" spans="1:3" ht="15.75" customHeight="1" x14ac:dyDescent="0.2">
      <c r="A6" s="4">
        <v>0.4</v>
      </c>
      <c r="B6" s="8" t="s">
        <v>86</v>
      </c>
      <c r="C6" s="5" t="s">
        <v>87</v>
      </c>
    </row>
    <row r="7" spans="1:3" ht="15.75" customHeight="1" x14ac:dyDescent="0.2">
      <c r="A7" s="5"/>
      <c r="B7" s="8"/>
      <c r="C7" s="5"/>
    </row>
    <row r="8" spans="1:3" ht="15.75" customHeight="1" x14ac:dyDescent="0.2">
      <c r="A8" s="4">
        <v>0.5</v>
      </c>
      <c r="B8" s="8" t="s">
        <v>88</v>
      </c>
      <c r="C8" s="5" t="s">
        <v>89</v>
      </c>
    </row>
    <row r="9" spans="1:3" ht="15.75" customHeight="1" x14ac:dyDescent="0.2">
      <c r="A9" s="5"/>
      <c r="B9" s="8"/>
      <c r="C9" s="5"/>
    </row>
    <row r="10" spans="1:3" ht="15.75" customHeight="1" x14ac:dyDescent="0.2">
      <c r="A10" s="4">
        <v>0.6</v>
      </c>
      <c r="B10" s="8" t="s">
        <v>90</v>
      </c>
      <c r="C10" s="5" t="s">
        <v>91</v>
      </c>
    </row>
    <row r="11" spans="1:3" ht="15.75" customHeight="1" x14ac:dyDescent="0.2">
      <c r="A11" s="152"/>
      <c r="B11" s="175" t="s">
        <v>73</v>
      </c>
      <c r="C11" s="178" t="s">
        <v>92</v>
      </c>
    </row>
    <row r="12" spans="1:3" ht="15.75" customHeight="1" x14ac:dyDescent="0.2">
      <c r="A12" s="153"/>
      <c r="B12" s="176"/>
      <c r="C12" s="179"/>
    </row>
    <row r="13" spans="1:3" ht="15.75" customHeight="1" x14ac:dyDescent="0.2">
      <c r="A13" s="154"/>
      <c r="B13" s="177"/>
      <c r="C13" s="180"/>
    </row>
    <row r="14" spans="1:3" ht="15.75" customHeight="1" x14ac:dyDescent="0.2">
      <c r="A14" s="34"/>
    </row>
    <row r="15" spans="1:3" ht="15.75" customHeight="1" x14ac:dyDescent="0.2">
      <c r="A15" s="116"/>
      <c r="B15" s="116"/>
      <c r="C15" s="116"/>
    </row>
    <row r="16" spans="1:3" ht="15.75" customHeight="1" x14ac:dyDescent="0.2">
      <c r="A16" s="17" t="s">
        <v>160</v>
      </c>
    </row>
    <row r="17" spans="1:3" ht="15.75" customHeight="1" x14ac:dyDescent="0.2">
      <c r="A17" s="181"/>
      <c r="B17" s="37"/>
      <c r="C17" s="183" t="s">
        <v>117</v>
      </c>
    </row>
    <row r="18" spans="1:3" ht="15.75" customHeight="1" x14ac:dyDescent="0.2">
      <c r="A18" s="182"/>
      <c r="B18" s="38"/>
      <c r="C18" s="184"/>
    </row>
    <row r="19" spans="1:3" ht="15.75" customHeight="1" x14ac:dyDescent="0.2">
      <c r="A19" s="169" t="s">
        <v>222</v>
      </c>
      <c r="B19" s="169"/>
      <c r="C19" s="39"/>
    </row>
    <row r="20" spans="1:3" ht="15.75" customHeight="1" x14ac:dyDescent="0.2">
      <c r="A20" s="169" t="s">
        <v>93</v>
      </c>
      <c r="B20" s="169"/>
      <c r="C20" s="65">
        <f>IF('A. BALANCE SHEET'!E22&gt;=10000,4000,'A. BALANCE SHEET'!E22*0.4)</f>
        <v>0</v>
      </c>
    </row>
    <row r="21" spans="1:3" ht="15.75" customHeight="1" x14ac:dyDescent="0.2">
      <c r="A21" s="169" t="s">
        <v>94</v>
      </c>
      <c r="B21" s="169"/>
      <c r="C21" s="65">
        <f>IF(AND(C20=4000,'A. BALANCE SHEET'!E22&gt;=20000),5000,(IF('A. BALANCE SHEET'!E22&gt;10000,('A. BALANCE SHEET'!E22-10000)*0.5,0)))</f>
        <v>0</v>
      </c>
    </row>
    <row r="22" spans="1:3" ht="15.75" customHeight="1" x14ac:dyDescent="0.2">
      <c r="A22" s="169" t="s">
        <v>95</v>
      </c>
      <c r="B22" s="169"/>
      <c r="C22" s="65">
        <f>IF(AND(C21=5000,'A. BALANCE SHEET'!E22&gt;20000),('A. BALANCE SHEET'!E22-20000)*0.6,0)</f>
        <v>0</v>
      </c>
    </row>
    <row r="23" spans="1:3" ht="15.75" customHeight="1" x14ac:dyDescent="0.2">
      <c r="A23" s="169" t="s">
        <v>219</v>
      </c>
      <c r="B23" s="169"/>
      <c r="C23" s="65">
        <f>SUM(C20:C22)</f>
        <v>0</v>
      </c>
    </row>
    <row r="24" spans="1:3" ht="15.75" customHeight="1" x14ac:dyDescent="0.2">
      <c r="A24" s="168" t="s">
        <v>223</v>
      </c>
      <c r="B24" s="168"/>
      <c r="C24" s="65">
        <f>'H.BREAK-DOWN OF THE INVESTMENTS'!C28+'H.BREAK-DOWN OF THE INVESTMENTS'!D28</f>
        <v>0</v>
      </c>
    </row>
    <row r="25" spans="1:3" s="18" customFormat="1" ht="15.75" customHeight="1" x14ac:dyDescent="0.25">
      <c r="A25" s="169" t="s">
        <v>220</v>
      </c>
      <c r="B25" s="169"/>
      <c r="C25" s="61">
        <f>C24-C23</f>
        <v>0</v>
      </c>
    </row>
    <row r="26" spans="1:3" ht="15.75" customHeight="1" x14ac:dyDescent="0.2"/>
    <row r="27" spans="1:3" ht="30.75" customHeight="1" x14ac:dyDescent="0.2">
      <c r="A27" s="167" t="s">
        <v>235</v>
      </c>
      <c r="B27" s="167"/>
      <c r="C27" s="167"/>
    </row>
    <row r="28" spans="1:3" ht="15.75" customHeight="1" x14ac:dyDescent="0.2">
      <c r="A28" s="162" t="s">
        <v>234</v>
      </c>
      <c r="B28" s="162"/>
      <c r="C28" s="162"/>
    </row>
    <row r="29" spans="1:3" ht="15.75" customHeight="1" x14ac:dyDescent="0.2">
      <c r="A29" s="16"/>
    </row>
    <row r="30" spans="1:3" ht="60" customHeight="1" x14ac:dyDescent="0.2">
      <c r="A30" s="170" t="s">
        <v>198</v>
      </c>
      <c r="B30" s="170"/>
      <c r="C30" s="170"/>
    </row>
  </sheetData>
  <sheetProtection algorithmName="SHA-512" hashValue="icsLUcXEJpWaLJEx2vnYpGJCP7ZRsw6AE983Jc2X3qKrsmfvLeQznzSqdgetPiEQ7Wr6tBgBc2+ysrvRlIrvpg==" saltValue="NPhJ9tTvigUTSPZho33RMQ==" spinCount="100000" sheet="1" objects="1" scenarios="1"/>
  <mergeCells count="18">
    <mergeCell ref="A21:B21"/>
    <mergeCell ref="A22:B22"/>
    <mergeCell ref="A23:B23"/>
    <mergeCell ref="A1:C1"/>
    <mergeCell ref="A19:B19"/>
    <mergeCell ref="A20:B20"/>
    <mergeCell ref="A3:A4"/>
    <mergeCell ref="B3:B4"/>
    <mergeCell ref="A11:A13"/>
    <mergeCell ref="B11:B13"/>
    <mergeCell ref="C11:C13"/>
    <mergeCell ref="A17:A18"/>
    <mergeCell ref="C17:C18"/>
    <mergeCell ref="A27:C27"/>
    <mergeCell ref="A24:B24"/>
    <mergeCell ref="A25:B25"/>
    <mergeCell ref="A28:C28"/>
    <mergeCell ref="A30:C30"/>
  </mergeCells>
  <printOptions horizontalCentered="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E47"/>
  <sheetViews>
    <sheetView showGridLines="0" zoomScaleNormal="100" zoomScaleSheetLayoutView="100" workbookViewId="0">
      <selection activeCell="C5" sqref="C5"/>
    </sheetView>
  </sheetViews>
  <sheetFormatPr defaultColWidth="0" defaultRowHeight="12.75" zeroHeight="1" x14ac:dyDescent="0.2"/>
  <cols>
    <col min="1" max="1" width="9.7109375" style="1" bestFit="1" customWidth="1"/>
    <col min="2" max="2" width="39.42578125" style="1" bestFit="1" customWidth="1"/>
    <col min="3" max="3" width="12.42578125" style="1" bestFit="1" customWidth="1"/>
    <col min="4" max="4" width="7.7109375" style="1" bestFit="1" customWidth="1"/>
    <col min="5" max="5" width="10.7109375" style="1" bestFit="1" customWidth="1"/>
    <col min="6" max="16384" width="22.42578125" style="1" hidden="1"/>
  </cols>
  <sheetData>
    <row r="1" spans="1:5" ht="15.75" x14ac:dyDescent="0.2">
      <c r="A1" s="185" t="s">
        <v>224</v>
      </c>
      <c r="B1" s="185"/>
      <c r="C1" s="185"/>
      <c r="D1" s="185"/>
      <c r="E1" s="185"/>
    </row>
    <row r="2" spans="1:5" x14ac:dyDescent="0.2"/>
    <row r="3" spans="1:5" ht="27" customHeight="1" x14ac:dyDescent="0.2">
      <c r="A3" s="9"/>
      <c r="B3" s="10" t="s">
        <v>96</v>
      </c>
      <c r="C3" s="11" t="s">
        <v>155</v>
      </c>
      <c r="D3" s="11" t="s">
        <v>156</v>
      </c>
      <c r="E3" s="11" t="s">
        <v>157</v>
      </c>
    </row>
    <row r="4" spans="1:5" x14ac:dyDescent="0.2">
      <c r="A4" s="6">
        <v>1</v>
      </c>
      <c r="B4" s="72" t="s">
        <v>2</v>
      </c>
      <c r="C4" s="72"/>
      <c r="D4" s="72"/>
      <c r="E4" s="72"/>
    </row>
    <row r="5" spans="1:5" x14ac:dyDescent="0.2">
      <c r="A5" s="2">
        <v>1.1000000000000001</v>
      </c>
      <c r="B5" s="3" t="s">
        <v>30</v>
      </c>
      <c r="C5" s="103"/>
      <c r="D5" s="87">
        <v>0.8</v>
      </c>
      <c r="E5" s="118">
        <f>C5*D5</f>
        <v>0</v>
      </c>
    </row>
    <row r="6" spans="1:5" x14ac:dyDescent="0.2">
      <c r="A6" s="2">
        <v>1.2</v>
      </c>
      <c r="B6" s="3" t="s">
        <v>31</v>
      </c>
      <c r="C6" s="69"/>
      <c r="D6" s="88"/>
      <c r="E6" s="69"/>
    </row>
    <row r="7" spans="1:5" x14ac:dyDescent="0.2">
      <c r="A7" s="2"/>
      <c r="B7" s="3" t="s">
        <v>97</v>
      </c>
      <c r="C7" s="103"/>
      <c r="D7" s="87">
        <v>1</v>
      </c>
      <c r="E7" s="118">
        <f t="shared" ref="E7:E15" si="0">C7*D7</f>
        <v>0</v>
      </c>
    </row>
    <row r="8" spans="1:5" x14ac:dyDescent="0.2">
      <c r="A8" s="2"/>
      <c r="B8" s="8" t="s">
        <v>242</v>
      </c>
      <c r="C8" s="103"/>
      <c r="D8" s="87">
        <v>0.95</v>
      </c>
      <c r="E8" s="118">
        <f t="shared" si="0"/>
        <v>0</v>
      </c>
    </row>
    <row r="9" spans="1:5" x14ac:dyDescent="0.2">
      <c r="A9" s="2"/>
      <c r="B9" s="8" t="s">
        <v>241</v>
      </c>
      <c r="C9" s="103"/>
      <c r="D9" s="87">
        <v>0.85</v>
      </c>
      <c r="E9" s="118">
        <f t="shared" si="0"/>
        <v>0</v>
      </c>
    </row>
    <row r="10" spans="1:5" x14ac:dyDescent="0.2">
      <c r="A10" s="2">
        <v>1.3</v>
      </c>
      <c r="B10" s="3" t="s">
        <v>32</v>
      </c>
      <c r="C10" s="118">
        <f>'H.BREAK-DOWN OF THE INVESTMENTS'!F12</f>
        <v>0</v>
      </c>
      <c r="D10" s="87">
        <v>0.9</v>
      </c>
      <c r="E10" s="118">
        <f t="shared" si="0"/>
        <v>0</v>
      </c>
    </row>
    <row r="11" spans="1:5" x14ac:dyDescent="0.2">
      <c r="A11" s="2">
        <v>1.4</v>
      </c>
      <c r="B11" s="3" t="s">
        <v>98</v>
      </c>
      <c r="C11" s="118">
        <f>'H.BREAK-DOWN OF THE INVESTMENTS'!F16</f>
        <v>0</v>
      </c>
      <c r="D11" s="87">
        <v>1</v>
      </c>
      <c r="E11" s="118">
        <f t="shared" si="0"/>
        <v>0</v>
      </c>
    </row>
    <row r="12" spans="1:5" x14ac:dyDescent="0.2">
      <c r="A12" s="5" t="s">
        <v>99</v>
      </c>
      <c r="B12" s="3" t="s">
        <v>100</v>
      </c>
      <c r="C12" s="118">
        <f>'H.BREAK-DOWN OF THE INVESTMENTS'!F18+'H.BREAK-DOWN OF THE INVESTMENTS'!F20</f>
        <v>0</v>
      </c>
      <c r="D12" s="87">
        <v>1</v>
      </c>
      <c r="E12" s="118">
        <f t="shared" si="0"/>
        <v>0</v>
      </c>
    </row>
    <row r="13" spans="1:5" x14ac:dyDescent="0.2">
      <c r="A13" s="5">
        <v>1.71</v>
      </c>
      <c r="B13" s="3" t="s">
        <v>119</v>
      </c>
      <c r="C13" s="118">
        <f>'H.BREAK-DOWN OF THE INVESTMENTS'!F23</f>
        <v>0</v>
      </c>
      <c r="D13" s="87">
        <v>1</v>
      </c>
      <c r="E13" s="118">
        <f t="shared" si="0"/>
        <v>0</v>
      </c>
    </row>
    <row r="14" spans="1:5" x14ac:dyDescent="0.2">
      <c r="A14" s="5">
        <v>1.72</v>
      </c>
      <c r="B14" s="41" t="s">
        <v>154</v>
      </c>
      <c r="C14" s="118">
        <f>'H.BREAK-DOWN OF THE INVESTMENTS'!F24</f>
        <v>0</v>
      </c>
      <c r="D14" s="87">
        <v>0.95</v>
      </c>
      <c r="E14" s="118">
        <f t="shared" si="0"/>
        <v>0</v>
      </c>
    </row>
    <row r="15" spans="1:5" x14ac:dyDescent="0.2">
      <c r="A15" s="40">
        <v>1.8</v>
      </c>
      <c r="B15" s="3" t="s">
        <v>159</v>
      </c>
      <c r="C15" s="66">
        <f>'H.BREAK-DOWN OF THE INVESTMENTS'!F26</f>
        <v>0</v>
      </c>
      <c r="D15" s="87">
        <v>0.65</v>
      </c>
      <c r="E15" s="118">
        <f t="shared" si="0"/>
        <v>0</v>
      </c>
    </row>
    <row r="16" spans="1:5" x14ac:dyDescent="0.2">
      <c r="A16" s="98"/>
      <c r="B16" s="42"/>
      <c r="C16" s="89"/>
      <c r="D16" s="89"/>
      <c r="E16" s="70"/>
    </row>
    <row r="17" spans="1:5" x14ac:dyDescent="0.2">
      <c r="A17" s="6">
        <v>2</v>
      </c>
      <c r="B17" s="72" t="s">
        <v>3</v>
      </c>
      <c r="C17" s="89"/>
      <c r="D17" s="89"/>
      <c r="E17" s="70"/>
    </row>
    <row r="18" spans="1:5" x14ac:dyDescent="0.2">
      <c r="A18" s="2">
        <v>2.1</v>
      </c>
      <c r="B18" s="3" t="s">
        <v>120</v>
      </c>
      <c r="C18" s="118">
        <f>'D. NOTES TO THE BALANCE SHEET'!E20</f>
        <v>0</v>
      </c>
      <c r="D18" s="87">
        <v>0.9</v>
      </c>
      <c r="E18" s="118">
        <f t="shared" ref="E18:E19" si="1">C18*D18</f>
        <v>0</v>
      </c>
    </row>
    <row r="19" spans="1:5" x14ac:dyDescent="0.2">
      <c r="A19" s="5" t="s">
        <v>177</v>
      </c>
      <c r="B19" s="3" t="s">
        <v>101</v>
      </c>
      <c r="C19" s="118">
        <f>'D. NOTES TO THE BALANCE SHEET'!E21+'D. NOTES TO THE BALANCE SHEET'!E22</f>
        <v>0</v>
      </c>
      <c r="D19" s="87">
        <v>0.65</v>
      </c>
      <c r="E19" s="118">
        <f t="shared" si="1"/>
        <v>0</v>
      </c>
    </row>
    <row r="20" spans="1:5" x14ac:dyDescent="0.2">
      <c r="A20" s="98"/>
      <c r="B20" s="72"/>
      <c r="C20" s="89"/>
      <c r="D20" s="88"/>
      <c r="E20" s="69"/>
    </row>
    <row r="21" spans="1:5" ht="15.75" x14ac:dyDescent="0.2">
      <c r="A21" s="6">
        <v>3</v>
      </c>
      <c r="B21" s="72" t="s">
        <v>226</v>
      </c>
      <c r="C21" s="103"/>
      <c r="D21" s="87">
        <v>0.9</v>
      </c>
      <c r="E21" s="118">
        <f>C21*D21</f>
        <v>0</v>
      </c>
    </row>
    <row r="22" spans="1:5" x14ac:dyDescent="0.2">
      <c r="A22" s="117"/>
      <c r="B22" s="42"/>
      <c r="C22" s="89"/>
      <c r="D22" s="88"/>
      <c r="E22" s="69"/>
    </row>
    <row r="23" spans="1:5" x14ac:dyDescent="0.2">
      <c r="A23" s="6">
        <v>4</v>
      </c>
      <c r="B23" s="72" t="s">
        <v>158</v>
      </c>
      <c r="C23" s="89"/>
      <c r="D23" s="88"/>
      <c r="E23" s="69"/>
    </row>
    <row r="24" spans="1:5" x14ac:dyDescent="0.2">
      <c r="A24" s="2">
        <v>4.0999999999999996</v>
      </c>
      <c r="B24" s="3" t="s">
        <v>168</v>
      </c>
      <c r="C24" s="118">
        <f>'D. NOTES TO THE BALANCE SHEET'!E32</f>
        <v>0</v>
      </c>
      <c r="D24" s="87">
        <v>1</v>
      </c>
      <c r="E24" s="118">
        <f t="shared" ref="E24:E31" si="2">C24*D24</f>
        <v>0</v>
      </c>
    </row>
    <row r="25" spans="1:5" x14ac:dyDescent="0.2">
      <c r="A25" s="2">
        <v>4.2</v>
      </c>
      <c r="B25" s="3" t="s">
        <v>163</v>
      </c>
      <c r="C25" s="118">
        <f>'D. NOTES TO THE BALANCE SHEET'!E33</f>
        <v>0</v>
      </c>
      <c r="D25" s="87">
        <v>1</v>
      </c>
      <c r="E25" s="118">
        <f t="shared" si="2"/>
        <v>0</v>
      </c>
    </row>
    <row r="26" spans="1:5" x14ac:dyDescent="0.2">
      <c r="A26" s="2">
        <v>4.3</v>
      </c>
      <c r="B26" s="3" t="s">
        <v>225</v>
      </c>
      <c r="C26" s="103"/>
      <c r="D26" s="87">
        <v>1</v>
      </c>
      <c r="E26" s="118">
        <f t="shared" si="2"/>
        <v>0</v>
      </c>
    </row>
    <row r="27" spans="1:5" x14ac:dyDescent="0.2">
      <c r="A27" s="2">
        <v>4.4000000000000004</v>
      </c>
      <c r="B27" s="3" t="s">
        <v>196</v>
      </c>
      <c r="C27" s="103"/>
      <c r="D27" s="87">
        <v>1</v>
      </c>
      <c r="E27" s="118">
        <f t="shared" si="2"/>
        <v>0</v>
      </c>
    </row>
    <row r="28" spans="1:5" x14ac:dyDescent="0.2">
      <c r="A28" s="2">
        <v>4.5</v>
      </c>
      <c r="B28" s="3" t="s">
        <v>197</v>
      </c>
      <c r="C28" s="103"/>
      <c r="D28" s="87">
        <v>1</v>
      </c>
      <c r="E28" s="118">
        <f t="shared" si="2"/>
        <v>0</v>
      </c>
    </row>
    <row r="29" spans="1:5" x14ac:dyDescent="0.2">
      <c r="A29" s="2">
        <v>4.5999999999999996</v>
      </c>
      <c r="B29" s="3" t="s">
        <v>121</v>
      </c>
      <c r="C29" s="118">
        <f>'D. NOTES TO THE BALANCE SHEET'!E37</f>
        <v>0</v>
      </c>
      <c r="D29" s="87">
        <v>1</v>
      </c>
      <c r="E29" s="118">
        <f t="shared" si="2"/>
        <v>0</v>
      </c>
    </row>
    <row r="30" spans="1:5" ht="15.75" x14ac:dyDescent="0.2">
      <c r="A30" s="2">
        <v>4.7</v>
      </c>
      <c r="B30" s="3" t="s">
        <v>195</v>
      </c>
      <c r="C30" s="118">
        <f>'D. NOTES TO THE BALANCE SHEET'!E38</f>
        <v>0</v>
      </c>
      <c r="D30" s="87">
        <v>1</v>
      </c>
      <c r="E30" s="118">
        <f t="shared" si="2"/>
        <v>0</v>
      </c>
    </row>
    <row r="31" spans="1:5" x14ac:dyDescent="0.2">
      <c r="A31" s="2">
        <v>4.8</v>
      </c>
      <c r="B31" s="3" t="s">
        <v>102</v>
      </c>
      <c r="C31" s="118">
        <f>'D. NOTES TO THE BALANCE SHEET'!E39</f>
        <v>0</v>
      </c>
      <c r="D31" s="87">
        <v>1</v>
      </c>
      <c r="E31" s="118">
        <f t="shared" si="2"/>
        <v>0</v>
      </c>
    </row>
    <row r="32" spans="1:5" x14ac:dyDescent="0.2">
      <c r="A32" s="2"/>
      <c r="B32" s="7"/>
      <c r="C32" s="89"/>
      <c r="D32" s="88"/>
      <c r="E32" s="90"/>
    </row>
    <row r="33" spans="1:5" x14ac:dyDescent="0.2">
      <c r="A33" s="6"/>
      <c r="B33" s="72" t="s">
        <v>103</v>
      </c>
      <c r="C33" s="73">
        <f>SUM(C5:C31)</f>
        <v>0</v>
      </c>
      <c r="D33" s="89"/>
      <c r="E33" s="73">
        <f>SUM(E5:E31)</f>
        <v>0</v>
      </c>
    </row>
    <row r="34" spans="1:5" x14ac:dyDescent="0.2">
      <c r="A34" s="6"/>
      <c r="B34" s="72"/>
      <c r="C34" s="89"/>
      <c r="D34" s="89"/>
      <c r="E34" s="91"/>
    </row>
    <row r="35" spans="1:5" ht="15.75" x14ac:dyDescent="0.2">
      <c r="A35" s="6">
        <v>8</v>
      </c>
      <c r="B35" s="72" t="s">
        <v>227</v>
      </c>
      <c r="C35" s="89"/>
      <c r="D35" s="89"/>
      <c r="E35" s="73">
        <f>'D. NOTES TO THE BALANCE SHEET'!E60+'D. NOTES TO THE BALANCE SHEET'!E61+'D. NOTES TO THE BALANCE SHEET'!E62+'D. NOTES TO THE BALANCE SHEET'!E63+'D. NOTES TO THE BALANCE SHEET'!E64+'D. NOTES TO THE BALANCE SHEET'!E65+'D. NOTES TO THE BALANCE SHEET'!E66+'D. NOTES TO THE BALANCE SHEET'!E67+'D. NOTES TO THE BALANCE SHEET'!E68+'D. NOTES TO THE BALANCE SHEET'!E70</f>
        <v>0</v>
      </c>
    </row>
    <row r="36" spans="1:5" x14ac:dyDescent="0.2">
      <c r="A36" s="98"/>
      <c r="B36" s="72"/>
      <c r="C36" s="89"/>
      <c r="D36" s="89"/>
      <c r="E36" s="90"/>
    </row>
    <row r="37" spans="1:5" x14ac:dyDescent="0.2">
      <c r="A37" s="8"/>
      <c r="B37" s="7" t="s">
        <v>104</v>
      </c>
      <c r="C37" s="88"/>
      <c r="D37" s="88"/>
      <c r="E37" s="73">
        <f>E33-E35</f>
        <v>0</v>
      </c>
    </row>
    <row r="38" spans="1:5" x14ac:dyDescent="0.2">
      <c r="A38" s="8"/>
      <c r="B38" s="7"/>
      <c r="C38" s="88"/>
      <c r="D38" s="88"/>
      <c r="E38" s="91"/>
    </row>
    <row r="39" spans="1:5" x14ac:dyDescent="0.2">
      <c r="A39" s="6">
        <v>6</v>
      </c>
      <c r="B39" s="72" t="s">
        <v>105</v>
      </c>
      <c r="C39" s="88"/>
      <c r="D39" s="88"/>
      <c r="E39" s="107"/>
    </row>
    <row r="40" spans="1:5" x14ac:dyDescent="0.2">
      <c r="A40" s="6"/>
      <c r="B40" s="72"/>
      <c r="C40" s="88"/>
      <c r="D40" s="88"/>
      <c r="E40" s="91"/>
    </row>
    <row r="41" spans="1:5" x14ac:dyDescent="0.2">
      <c r="A41" s="12"/>
      <c r="B41" s="13" t="s">
        <v>161</v>
      </c>
      <c r="C41" s="92"/>
      <c r="D41" s="92"/>
      <c r="E41" s="138">
        <f>IF(E39=0,0,E37/E39)</f>
        <v>0</v>
      </c>
    </row>
    <row r="42" spans="1:5" x14ac:dyDescent="0.2"/>
    <row r="43" spans="1:5" ht="53.25" customHeight="1" x14ac:dyDescent="0.2">
      <c r="A43" s="188" t="s">
        <v>229</v>
      </c>
      <c r="B43" s="188"/>
      <c r="C43" s="188"/>
      <c r="D43" s="188"/>
      <c r="E43" s="188"/>
    </row>
    <row r="44" spans="1:5" ht="33" customHeight="1" x14ac:dyDescent="0.2">
      <c r="A44" s="186" t="s">
        <v>230</v>
      </c>
      <c r="B44" s="187"/>
      <c r="C44" s="187"/>
      <c r="D44" s="187"/>
      <c r="E44" s="187"/>
    </row>
    <row r="45" spans="1:5" ht="15.75" customHeight="1" x14ac:dyDescent="0.2">
      <c r="A45" s="189" t="s">
        <v>228</v>
      </c>
      <c r="B45" s="189"/>
      <c r="C45" s="189"/>
      <c r="D45" s="189"/>
      <c r="E45" s="189"/>
    </row>
    <row r="46" spans="1:5" ht="15.75" customHeight="1" x14ac:dyDescent="0.2">
      <c r="A46" s="1" t="s">
        <v>237</v>
      </c>
    </row>
    <row r="47" spans="1:5" x14ac:dyDescent="0.2"/>
  </sheetData>
  <sheetProtection algorithmName="SHA-512" hashValue="xQtOwEzGbwzKVk0Ysjg6iUxmhm8LroV2SFjxKfveneVS9ej+y7CrcUOXWuoJZWMHP7xK7bArA0srY33nDnYNVw==" saltValue="b+T0dlZ+nGuouT6ClUG+gQ==" spinCount="100000" sheet="1" objects="1" scenarios="1"/>
  <mergeCells count="4">
    <mergeCell ref="A1:E1"/>
    <mergeCell ref="A44:E44"/>
    <mergeCell ref="A43:E43"/>
    <mergeCell ref="A45:E45"/>
  </mergeCells>
  <printOptions horizontalCentered="1"/>
  <pageMargins left="0.7" right="0.7" top="0.5" bottom="0.5" header="0.3" footer="0"/>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23"/>
  <sheetViews>
    <sheetView showGridLines="0" zoomScaleNormal="100" zoomScaleSheetLayoutView="100" workbookViewId="0">
      <selection activeCell="E14" sqref="E14"/>
    </sheetView>
  </sheetViews>
  <sheetFormatPr defaultColWidth="0" defaultRowHeight="12.75" zeroHeight="1" x14ac:dyDescent="0.2"/>
  <cols>
    <col min="1" max="1" width="9.140625" style="1" customWidth="1"/>
    <col min="2" max="2" width="38.85546875" style="1" customWidth="1"/>
    <col min="3" max="3" width="2.28515625" style="1" bestFit="1" customWidth="1"/>
    <col min="4" max="5" width="13.28515625" style="1" customWidth="1"/>
    <col min="6" max="16384" width="9.140625" style="1" hidden="1"/>
  </cols>
  <sheetData>
    <row r="1" spans="1:5" x14ac:dyDescent="0.2">
      <c r="A1" s="185" t="s">
        <v>194</v>
      </c>
      <c r="B1" s="185"/>
      <c r="C1" s="185"/>
      <c r="D1" s="185"/>
      <c r="E1" s="185"/>
    </row>
    <row r="2" spans="1:5" x14ac:dyDescent="0.2"/>
    <row r="3" spans="1:5" ht="47.25" customHeight="1" x14ac:dyDescent="0.2">
      <c r="A3" s="200" t="s">
        <v>203</v>
      </c>
      <c r="B3" s="200"/>
      <c r="C3" s="200"/>
      <c r="D3" s="200"/>
      <c r="E3" s="200"/>
    </row>
    <row r="4" spans="1:5" ht="15.75" customHeight="1" x14ac:dyDescent="0.2">
      <c r="A4" s="202"/>
      <c r="B4" s="202"/>
      <c r="C4" s="202"/>
      <c r="D4" s="202"/>
      <c r="E4" s="202"/>
    </row>
    <row r="5" spans="1:5" ht="53.45" customHeight="1" x14ac:dyDescent="0.2">
      <c r="A5" s="201" t="s">
        <v>204</v>
      </c>
      <c r="B5" s="201"/>
      <c r="C5" s="201"/>
      <c r="D5" s="201"/>
      <c r="E5" s="201"/>
    </row>
    <row r="6" spans="1:5" ht="15.75" customHeight="1" x14ac:dyDescent="0.2"/>
    <row r="7" spans="1:5" ht="15.75" customHeight="1" x14ac:dyDescent="0.2">
      <c r="A7" s="141" t="s">
        <v>106</v>
      </c>
      <c r="B7" s="203"/>
      <c r="C7" s="203"/>
      <c r="D7" s="203"/>
      <c r="E7" s="204"/>
    </row>
    <row r="8" spans="1:5" ht="15.75" customHeight="1" x14ac:dyDescent="0.2">
      <c r="A8" s="3"/>
      <c r="B8" s="41"/>
      <c r="C8" s="3"/>
      <c r="D8" s="205" t="s">
        <v>231</v>
      </c>
      <c r="E8" s="206"/>
    </row>
    <row r="9" spans="1:5" ht="15.75" customHeight="1" x14ac:dyDescent="0.2">
      <c r="A9" s="207">
        <v>9</v>
      </c>
      <c r="B9" s="44" t="s">
        <v>107</v>
      </c>
      <c r="C9" s="209" t="s">
        <v>109</v>
      </c>
      <c r="D9" s="211"/>
      <c r="E9" s="213">
        <f>'D. NOTES TO THE BALANCE SHEET'!E77</f>
        <v>0</v>
      </c>
    </row>
    <row r="10" spans="1:5" ht="15.75" customHeight="1" x14ac:dyDescent="0.2">
      <c r="A10" s="208"/>
      <c r="B10" s="45" t="s">
        <v>108</v>
      </c>
      <c r="C10" s="210"/>
      <c r="D10" s="212"/>
      <c r="E10" s="214"/>
    </row>
    <row r="11" spans="1:5" ht="15.75" customHeight="1" x14ac:dyDescent="0.2">
      <c r="A11" s="195" t="s">
        <v>16</v>
      </c>
      <c r="B11" s="196"/>
      <c r="C11" s="46"/>
      <c r="D11" s="99"/>
      <c r="E11" s="54"/>
    </row>
    <row r="12" spans="1:5" ht="15.75" customHeight="1" x14ac:dyDescent="0.2">
      <c r="A12" s="199" t="s">
        <v>205</v>
      </c>
      <c r="B12" s="143"/>
      <c r="C12" s="98"/>
      <c r="D12" s="100">
        <f>0.05*'D. NOTES TO THE BALANCE SHEET'!E17</f>
        <v>0</v>
      </c>
      <c r="E12" s="54"/>
    </row>
    <row r="13" spans="1:5" ht="15.75" customHeight="1" x14ac:dyDescent="0.2">
      <c r="A13" s="191"/>
      <c r="B13" s="192"/>
      <c r="C13" s="46"/>
      <c r="D13" s="99"/>
      <c r="E13" s="54"/>
    </row>
    <row r="14" spans="1:5" ht="15.75" customHeight="1" x14ac:dyDescent="0.2">
      <c r="A14" s="193" t="s">
        <v>232</v>
      </c>
      <c r="B14" s="194"/>
      <c r="C14" s="98" t="s">
        <v>113</v>
      </c>
      <c r="D14" s="99"/>
      <c r="E14" s="103"/>
    </row>
    <row r="15" spans="1:5" ht="15.75" customHeight="1" x14ac:dyDescent="0.2">
      <c r="A15" s="195"/>
      <c r="B15" s="196"/>
      <c r="C15" s="46"/>
      <c r="D15" s="99"/>
      <c r="E15" s="54"/>
    </row>
    <row r="16" spans="1:5" ht="15.75" customHeight="1" x14ac:dyDescent="0.2">
      <c r="A16" s="6">
        <v>6</v>
      </c>
      <c r="B16" s="3" t="s">
        <v>110</v>
      </c>
      <c r="C16" s="5"/>
      <c r="D16" s="103"/>
      <c r="E16" s="54"/>
    </row>
    <row r="17" spans="1:5" ht="15.75" customHeight="1" x14ac:dyDescent="0.2">
      <c r="A17" s="3"/>
      <c r="B17" s="3" t="s">
        <v>111</v>
      </c>
      <c r="C17" s="5"/>
      <c r="D17" s="118">
        <f>D16*0.08</f>
        <v>0</v>
      </c>
      <c r="E17" s="54"/>
    </row>
    <row r="18" spans="1:5" ht="15.75" customHeight="1" x14ac:dyDescent="0.2">
      <c r="A18" s="3"/>
      <c r="B18" s="3" t="s">
        <v>112</v>
      </c>
      <c r="C18" s="5"/>
      <c r="D18" s="103"/>
      <c r="E18" s="54"/>
    </row>
    <row r="19" spans="1:5" ht="15.75" customHeight="1" x14ac:dyDescent="0.2">
      <c r="A19" s="97" t="s">
        <v>16</v>
      </c>
      <c r="B19" s="3" t="s">
        <v>206</v>
      </c>
      <c r="C19" s="98" t="s">
        <v>207</v>
      </c>
      <c r="D19" s="54"/>
      <c r="E19" s="68">
        <f>MAX(D17:D18)</f>
        <v>0</v>
      </c>
    </row>
    <row r="20" spans="1:5" ht="15.75" customHeight="1" x14ac:dyDescent="0.2">
      <c r="A20" s="197" t="s">
        <v>233</v>
      </c>
      <c r="B20" s="198"/>
      <c r="C20" s="43"/>
      <c r="D20" s="101"/>
      <c r="E20" s="95">
        <f>+E9-E14-E19</f>
        <v>0</v>
      </c>
    </row>
    <row r="21" spans="1:5" ht="15.75" customHeight="1" x14ac:dyDescent="0.2"/>
    <row r="22" spans="1:5" ht="50.1" customHeight="1" x14ac:dyDescent="0.2">
      <c r="A22" s="190" t="s">
        <v>238</v>
      </c>
      <c r="B22" s="190"/>
      <c r="C22" s="190"/>
      <c r="D22" s="190"/>
      <c r="E22" s="190"/>
    </row>
    <row r="23" spans="1:5" ht="64.5" customHeight="1" x14ac:dyDescent="0.2">
      <c r="A23" s="190" t="s">
        <v>239</v>
      </c>
      <c r="B23" s="190"/>
      <c r="C23" s="190"/>
      <c r="D23" s="190"/>
      <c r="E23" s="190"/>
    </row>
  </sheetData>
  <sheetProtection algorithmName="SHA-512" hashValue="5ATc/gA69/0Pi4r2caDiOYGRIWXQvQxRScuhnUgD3SlrvTntlGLNjxutOOioyy069wdfr5HWtgHwr2l1P0o5cQ==" saltValue="U42xufxxuyz5F0tdc4cNig==" spinCount="100000" sheet="1" objects="1" scenarios="1"/>
  <mergeCells count="18">
    <mergeCell ref="A12:B12"/>
    <mergeCell ref="A1:E1"/>
    <mergeCell ref="A3:E3"/>
    <mergeCell ref="A5:E5"/>
    <mergeCell ref="A4:E4"/>
    <mergeCell ref="A7:E7"/>
    <mergeCell ref="D8:E8"/>
    <mergeCell ref="A9:A10"/>
    <mergeCell ref="C9:C10"/>
    <mergeCell ref="D9:D10"/>
    <mergeCell ref="E9:E10"/>
    <mergeCell ref="A11:B11"/>
    <mergeCell ref="A23:E23"/>
    <mergeCell ref="A13:B13"/>
    <mergeCell ref="A14:B14"/>
    <mergeCell ref="A15:B15"/>
    <mergeCell ref="A20:B20"/>
    <mergeCell ref="A22:E22"/>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9"/>
  <sheetViews>
    <sheetView showGridLines="0" tabSelected="1" zoomScaleNormal="100" zoomScaleSheetLayoutView="100" workbookViewId="0">
      <selection sqref="A1:E1"/>
    </sheetView>
  </sheetViews>
  <sheetFormatPr defaultColWidth="0" defaultRowHeight="12.75" zeroHeight="1" x14ac:dyDescent="0.2"/>
  <cols>
    <col min="1" max="1" width="9.140625" style="14" customWidth="1"/>
    <col min="2" max="2" width="46.7109375" style="14" customWidth="1"/>
    <col min="3" max="5" width="13.28515625" style="14" customWidth="1"/>
    <col min="6" max="6" width="0" style="14" hidden="1" customWidth="1"/>
    <col min="7" max="16384" width="9.140625" style="14" hidden="1"/>
  </cols>
  <sheetData>
    <row r="1" spans="1:5" s="18" customFormat="1" ht="15.75" customHeight="1" x14ac:dyDescent="0.25">
      <c r="A1" s="140" t="s">
        <v>114</v>
      </c>
      <c r="B1" s="140"/>
      <c r="C1" s="140"/>
      <c r="D1" s="140"/>
      <c r="E1" s="140"/>
    </row>
    <row r="2" spans="1:5" s="18" customFormat="1" ht="15.75" customHeight="1" x14ac:dyDescent="0.25"/>
    <row r="3" spans="1:5" s="18" customFormat="1" ht="15.75" customHeight="1" x14ac:dyDescent="0.25">
      <c r="A3" s="21"/>
      <c r="B3" s="22"/>
      <c r="C3" s="141" t="s">
        <v>174</v>
      </c>
      <c r="D3" s="142"/>
      <c r="E3" s="143"/>
    </row>
    <row r="4" spans="1:5" s="18" customFormat="1" ht="15.75" customHeight="1" x14ac:dyDescent="0.25">
      <c r="A4" s="23"/>
      <c r="B4" s="15"/>
      <c r="C4" s="120"/>
      <c r="D4" s="121" t="s">
        <v>175</v>
      </c>
      <c r="E4" s="122"/>
    </row>
    <row r="5" spans="1:5" s="18" customFormat="1" ht="15.75" customHeight="1" x14ac:dyDescent="0.25">
      <c r="A5" s="5"/>
      <c r="B5" s="3"/>
      <c r="C5" s="98" t="s">
        <v>172</v>
      </c>
      <c r="D5" s="98" t="s">
        <v>173</v>
      </c>
      <c r="E5" s="98" t="s">
        <v>39</v>
      </c>
    </row>
    <row r="6" spans="1:5" s="18" customFormat="1" ht="15.75" customHeight="1" x14ac:dyDescent="0.25">
      <c r="A6" s="5"/>
      <c r="B6" s="72" t="s">
        <v>1</v>
      </c>
      <c r="C6" s="72"/>
      <c r="D6" s="72"/>
      <c r="E6" s="3"/>
    </row>
    <row r="7" spans="1:5" s="18" customFormat="1" ht="15.75" customHeight="1" x14ac:dyDescent="0.25">
      <c r="A7" s="5"/>
      <c r="B7" s="3"/>
      <c r="C7" s="3"/>
      <c r="D7" s="3"/>
      <c r="E7" s="3"/>
    </row>
    <row r="8" spans="1:5" s="18" customFormat="1" ht="15.75" customHeight="1" x14ac:dyDescent="0.25">
      <c r="A8" s="2">
        <v>1</v>
      </c>
      <c r="B8" s="3" t="s">
        <v>2</v>
      </c>
      <c r="C8" s="74">
        <f>+'D. NOTES TO THE BALANCE SHEET'!C17</f>
        <v>0</v>
      </c>
      <c r="D8" s="74">
        <f>+'D. NOTES TO THE BALANCE SHEET'!D17</f>
        <v>0</v>
      </c>
      <c r="E8" s="74">
        <f>SUM(C8:D8)</f>
        <v>0</v>
      </c>
    </row>
    <row r="9" spans="1:5" s="18" customFormat="1" ht="15.75" customHeight="1" x14ac:dyDescent="0.25">
      <c r="A9" s="2">
        <v>2</v>
      </c>
      <c r="B9" s="3" t="s">
        <v>3</v>
      </c>
      <c r="C9" s="74">
        <f>+'D. NOTES TO THE BALANCE SHEET'!C23</f>
        <v>0</v>
      </c>
      <c r="D9" s="74">
        <f>+'D. NOTES TO THE BALANCE SHEET'!D23</f>
        <v>0</v>
      </c>
      <c r="E9" s="74">
        <f t="shared" ref="E9:E12" si="0">SUM(C9:D9)</f>
        <v>0</v>
      </c>
    </row>
    <row r="10" spans="1:5" s="18" customFormat="1" ht="15.75" customHeight="1" x14ac:dyDescent="0.25">
      <c r="A10" s="2">
        <v>3</v>
      </c>
      <c r="B10" s="3" t="s">
        <v>4</v>
      </c>
      <c r="C10" s="74">
        <f>+'D. NOTES TO THE BALANCE SHEET'!C29</f>
        <v>0</v>
      </c>
      <c r="D10" s="74">
        <f>+'D. NOTES TO THE BALANCE SHEET'!D29</f>
        <v>0</v>
      </c>
      <c r="E10" s="74">
        <f t="shared" si="0"/>
        <v>0</v>
      </c>
    </row>
    <row r="11" spans="1:5" s="18" customFormat="1" ht="15.75" customHeight="1" x14ac:dyDescent="0.25">
      <c r="A11" s="2">
        <v>4</v>
      </c>
      <c r="B11" s="3" t="s">
        <v>5</v>
      </c>
      <c r="C11" s="74">
        <f>+'D. NOTES TO THE BALANCE SHEET'!C40</f>
        <v>0</v>
      </c>
      <c r="D11" s="74">
        <f>+'D. NOTES TO THE BALANCE SHEET'!D40</f>
        <v>0</v>
      </c>
      <c r="E11" s="74">
        <f t="shared" si="0"/>
        <v>0</v>
      </c>
    </row>
    <row r="12" spans="1:5" s="18" customFormat="1" ht="15.75" customHeight="1" x14ac:dyDescent="0.25">
      <c r="A12" s="2">
        <v>5</v>
      </c>
      <c r="B12" s="3" t="s">
        <v>6</v>
      </c>
      <c r="C12" s="74">
        <f>+'D. NOTES TO THE BALANCE SHEET'!C42</f>
        <v>0</v>
      </c>
      <c r="D12" s="74">
        <f>+'D. NOTES TO THE BALANCE SHEET'!D42</f>
        <v>0</v>
      </c>
      <c r="E12" s="74">
        <f t="shared" si="0"/>
        <v>0</v>
      </c>
    </row>
    <row r="13" spans="1:5" s="18" customFormat="1" ht="15.75" customHeight="1" x14ac:dyDescent="0.25">
      <c r="A13" s="2"/>
      <c r="B13" s="3"/>
      <c r="C13" s="75"/>
      <c r="D13" s="75"/>
      <c r="E13" s="76"/>
    </row>
    <row r="14" spans="1:5" s="18" customFormat="1" ht="15.75" customHeight="1" x14ac:dyDescent="0.25">
      <c r="A14" s="2"/>
      <c r="B14" s="72" t="s">
        <v>7</v>
      </c>
      <c r="C14" s="77">
        <f>SUM(C8:C12)</f>
        <v>0</v>
      </c>
      <c r="D14" s="77">
        <f>SUM(D8:D12)</f>
        <v>0</v>
      </c>
      <c r="E14" s="78">
        <f>SUM(C14:D14)</f>
        <v>0</v>
      </c>
    </row>
    <row r="15" spans="1:5" s="18" customFormat="1" ht="15.75" customHeight="1" x14ac:dyDescent="0.25">
      <c r="A15" s="2"/>
      <c r="B15" s="3"/>
      <c r="C15" s="75"/>
      <c r="D15" s="75"/>
      <c r="E15" s="76"/>
    </row>
    <row r="16" spans="1:5" s="18" customFormat="1" ht="15.75" customHeight="1" x14ac:dyDescent="0.25">
      <c r="A16" s="2"/>
      <c r="B16" s="72" t="s">
        <v>8</v>
      </c>
      <c r="C16" s="79"/>
      <c r="D16" s="79"/>
      <c r="E16" s="76"/>
    </row>
    <row r="17" spans="1:6" s="18" customFormat="1" ht="15.75" customHeight="1" x14ac:dyDescent="0.25">
      <c r="A17" s="2"/>
      <c r="B17" s="3"/>
      <c r="C17" s="75"/>
      <c r="D17" s="75"/>
      <c r="E17" s="76"/>
    </row>
    <row r="18" spans="1:6" s="18" customFormat="1" ht="15.75" customHeight="1" x14ac:dyDescent="0.25">
      <c r="A18" s="2">
        <v>6</v>
      </c>
      <c r="B18" s="3" t="s">
        <v>9</v>
      </c>
      <c r="C18" s="74">
        <f>+'D. NOTES TO THE BALANCE SHEET'!C51</f>
        <v>0</v>
      </c>
      <c r="D18" s="74">
        <f>+'D. NOTES TO THE BALANCE SHEET'!D51</f>
        <v>0</v>
      </c>
      <c r="E18" s="74">
        <f t="shared" ref="E18:E24" si="1">SUM(C18:D18)</f>
        <v>0</v>
      </c>
    </row>
    <row r="19" spans="1:6" s="18" customFormat="1" ht="15.75" customHeight="1" x14ac:dyDescent="0.25">
      <c r="A19" s="2">
        <v>7</v>
      </c>
      <c r="B19" s="3" t="s">
        <v>10</v>
      </c>
      <c r="C19" s="74">
        <f>+'D. NOTES TO THE BALANCE SHEET'!C57</f>
        <v>0</v>
      </c>
      <c r="D19" s="74">
        <f>+'D. NOTES TO THE BALANCE SHEET'!D57</f>
        <v>0</v>
      </c>
      <c r="E19" s="74">
        <f t="shared" si="1"/>
        <v>0</v>
      </c>
    </row>
    <row r="20" spans="1:6" s="18" customFormat="1" ht="15.75" customHeight="1" x14ac:dyDescent="0.25">
      <c r="A20" s="2">
        <v>8</v>
      </c>
      <c r="B20" s="3" t="s">
        <v>11</v>
      </c>
      <c r="C20" s="74">
        <f>+'D. NOTES TO THE BALANCE SHEET'!C71</f>
        <v>0</v>
      </c>
      <c r="D20" s="74">
        <f>+'D. NOTES TO THE BALANCE SHEET'!D71</f>
        <v>0</v>
      </c>
      <c r="E20" s="74">
        <f t="shared" si="1"/>
        <v>0</v>
      </c>
    </row>
    <row r="21" spans="1:6" s="18" customFormat="1" ht="15.75" customHeight="1" x14ac:dyDescent="0.25">
      <c r="A21" s="2"/>
      <c r="B21" s="3" t="s">
        <v>12</v>
      </c>
      <c r="C21" s="75"/>
      <c r="D21" s="75"/>
      <c r="E21" s="76"/>
    </row>
    <row r="22" spans="1:6" s="18" customFormat="1" ht="15.75" customHeight="1" x14ac:dyDescent="0.25">
      <c r="A22" s="2"/>
      <c r="B22" s="72" t="s">
        <v>13</v>
      </c>
      <c r="C22" s="77">
        <f>SUM(C18:C20)</f>
        <v>0</v>
      </c>
      <c r="D22" s="77">
        <f>SUM(D18:D20)</f>
        <v>0</v>
      </c>
      <c r="E22" s="78">
        <f t="shared" si="1"/>
        <v>0</v>
      </c>
    </row>
    <row r="23" spans="1:6" s="18" customFormat="1" ht="15.75" customHeight="1" x14ac:dyDescent="0.25">
      <c r="A23" s="2"/>
      <c r="B23" s="3"/>
      <c r="C23" s="75"/>
      <c r="D23" s="75"/>
      <c r="E23" s="76"/>
    </row>
    <row r="24" spans="1:6" s="18" customFormat="1" ht="15.75" customHeight="1" x14ac:dyDescent="0.2">
      <c r="A24" s="137">
        <v>9</v>
      </c>
      <c r="B24" s="8" t="s">
        <v>211</v>
      </c>
      <c r="C24" s="74">
        <f>+'D. NOTES TO THE BALANCE SHEET'!C77</f>
        <v>0</v>
      </c>
      <c r="D24" s="74">
        <f>+'D. NOTES TO THE BALANCE SHEET'!D77</f>
        <v>0</v>
      </c>
      <c r="E24" s="74">
        <f t="shared" si="1"/>
        <v>0</v>
      </c>
    </row>
    <row r="25" spans="1:6" s="18" customFormat="1" ht="15.75" customHeight="1" x14ac:dyDescent="0.25">
      <c r="A25" s="5"/>
      <c r="B25" s="3"/>
      <c r="C25" s="75"/>
      <c r="D25" s="75"/>
      <c r="E25" s="76"/>
    </row>
    <row r="26" spans="1:6" s="18" customFormat="1" ht="15.75" customHeight="1" x14ac:dyDescent="0.25">
      <c r="A26" s="5"/>
      <c r="B26" s="20" t="s">
        <v>14</v>
      </c>
      <c r="C26" s="77">
        <f>+C22+C24</f>
        <v>0</v>
      </c>
      <c r="D26" s="77">
        <f>+D22+D24</f>
        <v>0</v>
      </c>
      <c r="E26" s="78">
        <f>SUM(C26:D26)</f>
        <v>0</v>
      </c>
    </row>
    <row r="27" spans="1:6" s="18" customFormat="1" ht="15.75" customHeight="1" x14ac:dyDescent="0.25">
      <c r="A27" s="123"/>
      <c r="B27" s="124"/>
      <c r="C27" s="125"/>
      <c r="D27" s="125"/>
      <c r="E27" s="126"/>
    </row>
    <row r="28" spans="1:6" s="18" customFormat="1" ht="15.75" customHeight="1" x14ac:dyDescent="0.25">
      <c r="A28" s="18" t="s">
        <v>243</v>
      </c>
      <c r="F28" s="136"/>
    </row>
    <row r="29" spans="1:6" hidden="1" x14ac:dyDescent="0.2">
      <c r="E29" s="19"/>
    </row>
  </sheetData>
  <sheetProtection algorithmName="SHA-512" hashValue="iVzSpAFzElootsfipY8a5+c5CA9vKkjUZX4Yb9hRFax76PPrdywGEgHwgYC6aNe7EBl7p8Dptzxzx6gN3PMdGg==" saltValue="NJJqN+dSFEV/l+/p1fOB4g==" spinCount="100000" sheet="1" objects="1" scenarios="1"/>
  <mergeCells count="2">
    <mergeCell ref="A1:E1"/>
    <mergeCell ref="C3:E3"/>
  </mergeCells>
  <printOptions horizontalCentered="1"/>
  <pageMargins left="0.7" right="0.7" top="0.75" bottom="0.75" header="0.3" footer="0.3"/>
  <pageSetup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8"/>
  <sheetViews>
    <sheetView showGridLines="0" zoomScaleNormal="100" zoomScaleSheetLayoutView="100" workbookViewId="0">
      <selection activeCell="C17" sqref="C17"/>
    </sheetView>
  </sheetViews>
  <sheetFormatPr defaultColWidth="0" defaultRowHeight="12.75" zeroHeight="1" x14ac:dyDescent="0.2"/>
  <cols>
    <col min="1" max="1" width="9.140625" style="14" customWidth="1"/>
    <col min="2" max="2" width="38.85546875" style="14" customWidth="1"/>
    <col min="3" max="3" width="13.28515625" style="14" customWidth="1"/>
    <col min="4" max="16384" width="9.140625" style="14" hidden="1"/>
  </cols>
  <sheetData>
    <row r="1" spans="1:3" x14ac:dyDescent="0.2">
      <c r="A1" s="144" t="s">
        <v>115</v>
      </c>
      <c r="B1" s="144"/>
      <c r="C1" s="144"/>
    </row>
    <row r="2" spans="1:3" x14ac:dyDescent="0.2"/>
    <row r="3" spans="1:3" x14ac:dyDescent="0.2">
      <c r="A3" s="21"/>
      <c r="B3" s="25"/>
      <c r="C3" s="113" t="s">
        <v>0</v>
      </c>
    </row>
    <row r="4" spans="1:3" x14ac:dyDescent="0.2">
      <c r="A4" s="23"/>
      <c r="B4" s="26"/>
      <c r="C4" s="114" t="s">
        <v>171</v>
      </c>
    </row>
    <row r="5" spans="1:3" x14ac:dyDescent="0.2">
      <c r="A5" s="24"/>
      <c r="B5" s="27"/>
      <c r="C5" s="115" t="s">
        <v>117</v>
      </c>
    </row>
    <row r="6" spans="1:3" x14ac:dyDescent="0.2">
      <c r="A6" s="5"/>
      <c r="B6" s="3"/>
      <c r="C6" s="72" t="s">
        <v>15</v>
      </c>
    </row>
    <row r="7" spans="1:3" x14ac:dyDescent="0.2">
      <c r="A7" s="5"/>
      <c r="B7" s="72" t="s">
        <v>122</v>
      </c>
      <c r="C7" s="3"/>
    </row>
    <row r="8" spans="1:3" x14ac:dyDescent="0.2">
      <c r="A8" s="5"/>
      <c r="B8" s="3"/>
      <c r="C8" s="3"/>
    </row>
    <row r="9" spans="1:3" x14ac:dyDescent="0.2">
      <c r="A9" s="2">
        <v>1</v>
      </c>
      <c r="B9" s="3" t="s">
        <v>17</v>
      </c>
      <c r="C9" s="118">
        <f>'E. NOTES TO THE INCOME STAT'!C11</f>
        <v>0</v>
      </c>
    </row>
    <row r="10" spans="1:3" x14ac:dyDescent="0.2">
      <c r="A10" s="2">
        <v>2</v>
      </c>
      <c r="B10" s="3" t="s">
        <v>18</v>
      </c>
      <c r="C10" s="118">
        <f>'E. NOTES TO THE INCOME STAT'!C30</f>
        <v>0</v>
      </c>
    </row>
    <row r="11" spans="1:3" x14ac:dyDescent="0.2">
      <c r="A11" s="2">
        <v>3</v>
      </c>
      <c r="B11" s="3" t="s">
        <v>19</v>
      </c>
      <c r="C11" s="118">
        <f>'E. NOTES TO THE INCOME STAT'!C32</f>
        <v>0</v>
      </c>
    </row>
    <row r="12" spans="1:3" x14ac:dyDescent="0.2">
      <c r="A12" s="2"/>
      <c r="B12" s="72" t="s">
        <v>20</v>
      </c>
      <c r="C12" s="59">
        <f>SUM(C9:C11)</f>
        <v>0</v>
      </c>
    </row>
    <row r="13" spans="1:3" x14ac:dyDescent="0.2">
      <c r="A13" s="2"/>
      <c r="B13" s="3"/>
      <c r="C13" s="54"/>
    </row>
    <row r="14" spans="1:3" x14ac:dyDescent="0.2">
      <c r="A14" s="2"/>
      <c r="B14" s="72" t="s">
        <v>123</v>
      </c>
      <c r="C14" s="54"/>
    </row>
    <row r="15" spans="1:3" x14ac:dyDescent="0.2">
      <c r="A15" s="2"/>
      <c r="B15" s="3"/>
      <c r="C15" s="54"/>
    </row>
    <row r="16" spans="1:3" x14ac:dyDescent="0.2">
      <c r="A16" s="2">
        <v>4</v>
      </c>
      <c r="B16" s="3" t="s">
        <v>21</v>
      </c>
      <c r="C16" s="118">
        <f>'E. NOTES TO THE INCOME STAT'!C41</f>
        <v>0</v>
      </c>
    </row>
    <row r="17" spans="1:3" x14ac:dyDescent="0.2">
      <c r="A17" s="2">
        <v>5</v>
      </c>
      <c r="B17" s="3" t="s">
        <v>22</v>
      </c>
      <c r="C17" s="103"/>
    </row>
    <row r="18" spans="1:3" x14ac:dyDescent="0.2">
      <c r="A18" s="2">
        <v>6</v>
      </c>
      <c r="B18" s="3" t="s">
        <v>23</v>
      </c>
      <c r="C18" s="118">
        <f>'E. NOTES TO THE INCOME STAT'!C46</f>
        <v>0</v>
      </c>
    </row>
    <row r="19" spans="1:3" x14ac:dyDescent="0.2">
      <c r="A19" s="2">
        <v>7</v>
      </c>
      <c r="B19" s="3" t="s">
        <v>24</v>
      </c>
      <c r="C19" s="103"/>
    </row>
    <row r="20" spans="1:3" x14ac:dyDescent="0.2">
      <c r="A20" s="2">
        <v>8</v>
      </c>
      <c r="B20" s="3" t="s">
        <v>25</v>
      </c>
      <c r="C20" s="103"/>
    </row>
    <row r="21" spans="1:3" x14ac:dyDescent="0.2">
      <c r="A21" s="2">
        <v>9</v>
      </c>
      <c r="B21" s="3" t="s">
        <v>26</v>
      </c>
      <c r="C21" s="103"/>
    </row>
    <row r="22" spans="1:3" x14ac:dyDescent="0.2">
      <c r="A22" s="2"/>
      <c r="B22" s="72" t="s">
        <v>27</v>
      </c>
      <c r="C22" s="59">
        <f>SUM(C16:C21)</f>
        <v>0</v>
      </c>
    </row>
    <row r="23" spans="1:3" x14ac:dyDescent="0.2">
      <c r="A23" s="2"/>
      <c r="B23" s="72"/>
      <c r="C23" s="54"/>
    </row>
    <row r="24" spans="1:3" x14ac:dyDescent="0.2">
      <c r="A24" s="2"/>
      <c r="B24" s="72" t="s">
        <v>124</v>
      </c>
      <c r="C24" s="59">
        <f>C12-C22</f>
        <v>0</v>
      </c>
    </row>
    <row r="25" spans="1:3" x14ac:dyDescent="0.2">
      <c r="A25" s="2"/>
      <c r="B25" s="3"/>
      <c r="C25" s="54"/>
    </row>
    <row r="26" spans="1:3" x14ac:dyDescent="0.2">
      <c r="A26" s="2">
        <v>10</v>
      </c>
      <c r="B26" s="3" t="s">
        <v>28</v>
      </c>
      <c r="C26" s="103"/>
    </row>
    <row r="27" spans="1:3" x14ac:dyDescent="0.2">
      <c r="A27" s="2"/>
      <c r="B27" s="3"/>
      <c r="C27" s="54"/>
    </row>
    <row r="28" spans="1:3" x14ac:dyDescent="0.2">
      <c r="A28" s="6"/>
      <c r="B28" s="72" t="s">
        <v>29</v>
      </c>
      <c r="C28" s="59">
        <f>C24-C26</f>
        <v>0</v>
      </c>
    </row>
  </sheetData>
  <sheetProtection algorithmName="SHA-512" hashValue="FAHP+96LmJcDhVeCVw9CpKWqJmHqn9j3Fgkz21RKC14pT0qBQIsCXmgloQrQU1+vqIVUWz0f5uddJQeXsjc2NQ==" saltValue="c85YWzv8BZT6gg/Jl/N51Q==" spinCount="100000" sheet="1" objects="1" scenarios="1"/>
  <mergeCells count="1">
    <mergeCell ref="A1:C1"/>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82"/>
  <sheetViews>
    <sheetView showGridLines="0" zoomScaleNormal="100" zoomScaleSheetLayoutView="100" workbookViewId="0">
      <selection activeCell="C20" sqref="C20"/>
    </sheetView>
  </sheetViews>
  <sheetFormatPr defaultColWidth="0" defaultRowHeight="12.75" zeroHeight="1" x14ac:dyDescent="0.2"/>
  <cols>
    <col min="1" max="1" width="9.140625" style="14" customWidth="1"/>
    <col min="2" max="2" width="38.85546875" style="14" customWidth="1"/>
    <col min="3" max="5" width="13.28515625" style="14" customWidth="1"/>
    <col min="6" max="16384" width="9.140625" style="14" hidden="1"/>
  </cols>
  <sheetData>
    <row r="1" spans="1:5" ht="15.75" customHeight="1" x14ac:dyDescent="0.2">
      <c r="A1" s="140" t="s">
        <v>116</v>
      </c>
      <c r="B1" s="140"/>
      <c r="C1" s="140"/>
      <c r="D1" s="140"/>
      <c r="E1" s="140"/>
    </row>
    <row r="2" spans="1:5" ht="15.75" customHeight="1" x14ac:dyDescent="0.2"/>
    <row r="3" spans="1:5" ht="15.75" customHeight="1" x14ac:dyDescent="0.2">
      <c r="A3" s="145"/>
      <c r="B3" s="147"/>
      <c r="C3" s="141" t="s">
        <v>174</v>
      </c>
      <c r="D3" s="142"/>
      <c r="E3" s="143"/>
    </row>
    <row r="4" spans="1:5" ht="15.75" customHeight="1" x14ac:dyDescent="0.2">
      <c r="A4" s="146"/>
      <c r="B4" s="148"/>
      <c r="C4" s="120"/>
      <c r="D4" s="121" t="s">
        <v>175</v>
      </c>
      <c r="E4" s="122"/>
    </row>
    <row r="5" spans="1:5" ht="15.75" customHeight="1" x14ac:dyDescent="0.2">
      <c r="A5" s="47"/>
      <c r="B5" s="48"/>
      <c r="C5" s="98" t="s">
        <v>172</v>
      </c>
      <c r="D5" s="98" t="s">
        <v>173</v>
      </c>
      <c r="E5" s="98" t="s">
        <v>39</v>
      </c>
    </row>
    <row r="6" spans="1:5" ht="15.75" customHeight="1" x14ac:dyDescent="0.2">
      <c r="A6" s="6">
        <v>1</v>
      </c>
      <c r="B6" s="72" t="s">
        <v>125</v>
      </c>
      <c r="C6" s="72"/>
      <c r="D6" s="72"/>
      <c r="E6" s="72"/>
    </row>
    <row r="7" spans="1:5" ht="15.75" customHeight="1" x14ac:dyDescent="0.2">
      <c r="A7" s="2">
        <v>1.1000000000000001</v>
      </c>
      <c r="B7" s="3" t="s">
        <v>30</v>
      </c>
      <c r="C7" s="80">
        <f>+'H.BREAK-DOWN OF THE INVESTMENTS'!C8+'H.BREAK-DOWN OF THE INVESTMENTS'!D8</f>
        <v>0</v>
      </c>
      <c r="D7" s="80">
        <f>+'H.BREAK-DOWN OF THE INVESTMENTS'!E8</f>
        <v>0</v>
      </c>
      <c r="E7" s="80">
        <f>SUM(C7:D7)</f>
        <v>0</v>
      </c>
    </row>
    <row r="8" spans="1:5" ht="15.75" customHeight="1" x14ac:dyDescent="0.2">
      <c r="A8" s="2">
        <v>1.2</v>
      </c>
      <c r="B8" s="3" t="s">
        <v>31</v>
      </c>
      <c r="C8" s="80">
        <f>+'H.BREAK-DOWN OF THE INVESTMENTS'!C10+'H.BREAK-DOWN OF THE INVESTMENTS'!D10</f>
        <v>0</v>
      </c>
      <c r="D8" s="80">
        <f>+'H.BREAK-DOWN OF THE INVESTMENTS'!E10</f>
        <v>0</v>
      </c>
      <c r="E8" s="80">
        <f t="shared" ref="E8:E17" si="0">SUM(C8:D8)</f>
        <v>0</v>
      </c>
    </row>
    <row r="9" spans="1:5" ht="15.75" customHeight="1" x14ac:dyDescent="0.2">
      <c r="A9" s="2">
        <v>1.3</v>
      </c>
      <c r="B9" s="3" t="s">
        <v>32</v>
      </c>
      <c r="C9" s="80">
        <f>+'H.BREAK-DOWN OF THE INVESTMENTS'!C12+'H.BREAK-DOWN OF THE INVESTMENTS'!D12</f>
        <v>0</v>
      </c>
      <c r="D9" s="80">
        <f>+'H.BREAK-DOWN OF THE INVESTMENTS'!E12</f>
        <v>0</v>
      </c>
      <c r="E9" s="80">
        <f t="shared" si="0"/>
        <v>0</v>
      </c>
    </row>
    <row r="10" spans="1:5" ht="15.75" customHeight="1" x14ac:dyDescent="0.2">
      <c r="A10" s="2">
        <v>1.4</v>
      </c>
      <c r="B10" s="3" t="s">
        <v>33</v>
      </c>
      <c r="C10" s="80">
        <f>+'H.BREAK-DOWN OF THE INVESTMENTS'!C16+'H.BREAK-DOWN OF THE INVESTMENTS'!D16</f>
        <v>0</v>
      </c>
      <c r="D10" s="80">
        <f>+'H.BREAK-DOWN OF THE INVESTMENTS'!E16</f>
        <v>0</v>
      </c>
      <c r="E10" s="80">
        <f t="shared" si="0"/>
        <v>0</v>
      </c>
    </row>
    <row r="11" spans="1:5" ht="15.75" customHeight="1" x14ac:dyDescent="0.2">
      <c r="A11" s="2">
        <v>1.5</v>
      </c>
      <c r="B11" s="3" t="s">
        <v>34</v>
      </c>
      <c r="C11" s="80">
        <f>+'H.BREAK-DOWN OF THE INVESTMENTS'!C18+'H.BREAK-DOWN OF THE INVESTMENTS'!D18</f>
        <v>0</v>
      </c>
      <c r="D11" s="80">
        <f>+'H.BREAK-DOWN OF THE INVESTMENTS'!E18</f>
        <v>0</v>
      </c>
      <c r="E11" s="80">
        <f t="shared" si="0"/>
        <v>0</v>
      </c>
    </row>
    <row r="12" spans="1:5" ht="15.75" customHeight="1" x14ac:dyDescent="0.2">
      <c r="A12" s="2">
        <v>1.6</v>
      </c>
      <c r="B12" s="3" t="s">
        <v>35</v>
      </c>
      <c r="C12" s="80">
        <f>+'H.BREAK-DOWN OF THE INVESTMENTS'!C20+'H.BREAK-DOWN OF THE INVESTMENTS'!D20</f>
        <v>0</v>
      </c>
      <c r="D12" s="80">
        <f>+'H.BREAK-DOWN OF THE INVESTMENTS'!E20</f>
        <v>0</v>
      </c>
      <c r="E12" s="80">
        <f t="shared" si="0"/>
        <v>0</v>
      </c>
    </row>
    <row r="13" spans="1:5" ht="15.75" customHeight="1" x14ac:dyDescent="0.2">
      <c r="A13" s="2">
        <v>1.7</v>
      </c>
      <c r="B13" s="3" t="s">
        <v>36</v>
      </c>
      <c r="C13" s="80">
        <f>+'H.BREAK-DOWN OF THE INVESTMENTS'!C22+'H.BREAK-DOWN OF THE INVESTMENTS'!D22</f>
        <v>0</v>
      </c>
      <c r="D13" s="80">
        <f>+'H.BREAK-DOWN OF THE INVESTMENTS'!E22</f>
        <v>0</v>
      </c>
      <c r="E13" s="80">
        <f t="shared" si="0"/>
        <v>0</v>
      </c>
    </row>
    <row r="14" spans="1:5" ht="15.75" customHeight="1" x14ac:dyDescent="0.2">
      <c r="A14" s="2">
        <v>1.71</v>
      </c>
      <c r="B14" s="3" t="s">
        <v>37</v>
      </c>
      <c r="C14" s="80">
        <f>+'H.BREAK-DOWN OF THE INVESTMENTS'!C23+'H.BREAK-DOWN OF THE INVESTMENTS'!D23</f>
        <v>0</v>
      </c>
      <c r="D14" s="80">
        <f>+'H.BREAK-DOWN OF THE INVESTMENTS'!E23</f>
        <v>0</v>
      </c>
      <c r="E14" s="80">
        <f t="shared" si="0"/>
        <v>0</v>
      </c>
    </row>
    <row r="15" spans="1:5" ht="15.75" customHeight="1" x14ac:dyDescent="0.2">
      <c r="A15" s="2">
        <v>1.72</v>
      </c>
      <c r="B15" s="3" t="s">
        <v>38</v>
      </c>
      <c r="C15" s="80">
        <f>+'H.BREAK-DOWN OF THE INVESTMENTS'!C24+'H.BREAK-DOWN OF THE INVESTMENTS'!D24</f>
        <v>0</v>
      </c>
      <c r="D15" s="80">
        <f>+'H.BREAK-DOWN OF THE INVESTMENTS'!E24</f>
        <v>0</v>
      </c>
      <c r="E15" s="80">
        <f t="shared" si="0"/>
        <v>0</v>
      </c>
    </row>
    <row r="16" spans="1:5" ht="15.75" customHeight="1" x14ac:dyDescent="0.2">
      <c r="A16" s="2">
        <v>1.8</v>
      </c>
      <c r="B16" s="3" t="s">
        <v>127</v>
      </c>
      <c r="C16" s="80">
        <f>+'H.BREAK-DOWN OF THE INVESTMENTS'!C26+'H.BREAK-DOWN OF THE INVESTMENTS'!D26</f>
        <v>0</v>
      </c>
      <c r="D16" s="80">
        <f>+'H.BREAK-DOWN OF THE INVESTMENTS'!E26</f>
        <v>0</v>
      </c>
      <c r="E16" s="80">
        <f t="shared" si="0"/>
        <v>0</v>
      </c>
    </row>
    <row r="17" spans="1:5" ht="15.75" customHeight="1" x14ac:dyDescent="0.2">
      <c r="A17" s="6"/>
      <c r="B17" s="72" t="s">
        <v>39</v>
      </c>
      <c r="C17" s="81">
        <f>SUM(C7:C13)+C16</f>
        <v>0</v>
      </c>
      <c r="D17" s="81">
        <f>SUM(D7:D13)+D16</f>
        <v>0</v>
      </c>
      <c r="E17" s="81">
        <f t="shared" si="0"/>
        <v>0</v>
      </c>
    </row>
    <row r="18" spans="1:5" ht="15.75" customHeight="1" x14ac:dyDescent="0.2">
      <c r="A18" s="6"/>
      <c r="B18" s="72"/>
      <c r="C18" s="82"/>
      <c r="D18" s="82"/>
      <c r="E18" s="82"/>
    </row>
    <row r="19" spans="1:5" ht="15.75" customHeight="1" x14ac:dyDescent="0.2">
      <c r="A19" s="6">
        <v>2</v>
      </c>
      <c r="B19" s="72" t="s">
        <v>126</v>
      </c>
      <c r="C19" s="82"/>
      <c r="D19" s="82"/>
      <c r="E19" s="82"/>
    </row>
    <row r="20" spans="1:5" ht="15.75" customHeight="1" x14ac:dyDescent="0.2">
      <c r="A20" s="2">
        <v>2.1</v>
      </c>
      <c r="B20" s="3" t="s">
        <v>32</v>
      </c>
      <c r="C20" s="104"/>
      <c r="D20" s="104"/>
      <c r="E20" s="80">
        <f>SUM(C20:D20)</f>
        <v>0</v>
      </c>
    </row>
    <row r="21" spans="1:5" ht="15.75" customHeight="1" x14ac:dyDescent="0.2">
      <c r="A21" s="2">
        <v>2.2000000000000002</v>
      </c>
      <c r="B21" s="3" t="s">
        <v>40</v>
      </c>
      <c r="C21" s="104"/>
      <c r="D21" s="104"/>
      <c r="E21" s="80">
        <f t="shared" ref="E21:E23" si="1">SUM(C21:D21)</f>
        <v>0</v>
      </c>
    </row>
    <row r="22" spans="1:5" ht="15.75" customHeight="1" x14ac:dyDescent="0.2">
      <c r="A22" s="2">
        <v>2.2999999999999998</v>
      </c>
      <c r="B22" s="3" t="s">
        <v>127</v>
      </c>
      <c r="C22" s="104"/>
      <c r="D22" s="104"/>
      <c r="E22" s="80">
        <f t="shared" si="1"/>
        <v>0</v>
      </c>
    </row>
    <row r="23" spans="1:5" ht="15.75" customHeight="1" x14ac:dyDescent="0.2">
      <c r="A23" s="6"/>
      <c r="B23" s="72" t="s">
        <v>39</v>
      </c>
      <c r="C23" s="57">
        <f>SUM(C20:C22)</f>
        <v>0</v>
      </c>
      <c r="D23" s="57">
        <f>SUM(D20:D22)</f>
        <v>0</v>
      </c>
      <c r="E23" s="81">
        <f t="shared" si="1"/>
        <v>0</v>
      </c>
    </row>
    <row r="24" spans="1:5" ht="15.75" customHeight="1" x14ac:dyDescent="0.2">
      <c r="A24" s="6"/>
      <c r="B24" s="72"/>
      <c r="C24" s="82"/>
      <c r="D24" s="82"/>
      <c r="E24" s="82"/>
    </row>
    <row r="25" spans="1:5" ht="15.75" customHeight="1" x14ac:dyDescent="0.2">
      <c r="A25" s="6">
        <v>3</v>
      </c>
      <c r="B25" s="72" t="s">
        <v>162</v>
      </c>
      <c r="C25" s="82"/>
      <c r="D25" s="82"/>
      <c r="E25" s="82"/>
    </row>
    <row r="26" spans="1:5" ht="15.75" customHeight="1" x14ac:dyDescent="0.2">
      <c r="A26" s="2">
        <v>3.1</v>
      </c>
      <c r="B26" s="3" t="s">
        <v>30</v>
      </c>
      <c r="C26" s="105"/>
      <c r="D26" s="105"/>
      <c r="E26" s="80">
        <f>SUM(C26:D26)</f>
        <v>0</v>
      </c>
    </row>
    <row r="27" spans="1:5" ht="15.75" customHeight="1" x14ac:dyDescent="0.2">
      <c r="A27" s="2">
        <v>3.2</v>
      </c>
      <c r="B27" s="3" t="s">
        <v>41</v>
      </c>
      <c r="C27" s="105"/>
      <c r="D27" s="105"/>
      <c r="E27" s="80">
        <f t="shared" ref="E27:E29" si="2">SUM(C27:D27)</f>
        <v>0</v>
      </c>
    </row>
    <row r="28" spans="1:5" ht="15.75" customHeight="1" x14ac:dyDescent="0.2">
      <c r="A28" s="2">
        <v>3.3</v>
      </c>
      <c r="B28" s="3" t="s">
        <v>42</v>
      </c>
      <c r="C28" s="105"/>
      <c r="D28" s="105"/>
      <c r="E28" s="80">
        <f t="shared" si="2"/>
        <v>0</v>
      </c>
    </row>
    <row r="29" spans="1:5" ht="15.75" customHeight="1" x14ac:dyDescent="0.2">
      <c r="A29" s="6"/>
      <c r="B29" s="72" t="s">
        <v>39</v>
      </c>
      <c r="C29" s="81">
        <f>SUM(C26:C28)</f>
        <v>0</v>
      </c>
      <c r="D29" s="81">
        <f>SUM(D26:D28)</f>
        <v>0</v>
      </c>
      <c r="E29" s="81">
        <f t="shared" si="2"/>
        <v>0</v>
      </c>
    </row>
    <row r="30" spans="1:5" ht="15.75" customHeight="1" x14ac:dyDescent="0.2">
      <c r="A30" s="6"/>
      <c r="B30" s="72"/>
      <c r="C30" s="82"/>
      <c r="D30" s="82"/>
      <c r="E30" s="83"/>
    </row>
    <row r="31" spans="1:5" ht="15.75" customHeight="1" x14ac:dyDescent="0.2">
      <c r="A31" s="6">
        <v>4</v>
      </c>
      <c r="B31" s="72" t="s">
        <v>129</v>
      </c>
      <c r="C31" s="82"/>
      <c r="D31" s="82"/>
      <c r="E31" s="82"/>
    </row>
    <row r="32" spans="1:5" ht="15.75" customHeight="1" x14ac:dyDescent="0.2">
      <c r="A32" s="2">
        <v>4.0999999999999996</v>
      </c>
      <c r="B32" s="3" t="s">
        <v>168</v>
      </c>
      <c r="C32" s="105"/>
      <c r="D32" s="105"/>
      <c r="E32" s="80">
        <f>SUM(C32:D32)</f>
        <v>0</v>
      </c>
    </row>
    <row r="33" spans="1:5" ht="15.75" customHeight="1" x14ac:dyDescent="0.2">
      <c r="A33" s="2">
        <v>4.2</v>
      </c>
      <c r="B33" s="3" t="s">
        <v>163</v>
      </c>
      <c r="C33" s="105"/>
      <c r="D33" s="105"/>
      <c r="E33" s="80">
        <f t="shared" ref="E33:E40" si="3">SUM(C33:D33)</f>
        <v>0</v>
      </c>
    </row>
    <row r="34" spans="1:5" ht="15.75" customHeight="1" x14ac:dyDescent="0.2">
      <c r="A34" s="2">
        <v>4.3</v>
      </c>
      <c r="B34" s="3" t="s">
        <v>128</v>
      </c>
      <c r="C34" s="105"/>
      <c r="D34" s="105"/>
      <c r="E34" s="80">
        <f t="shared" si="3"/>
        <v>0</v>
      </c>
    </row>
    <row r="35" spans="1:5" ht="15.75" customHeight="1" x14ac:dyDescent="0.2">
      <c r="A35" s="2">
        <v>4.4000000000000004</v>
      </c>
      <c r="B35" s="3" t="s">
        <v>43</v>
      </c>
      <c r="C35" s="105"/>
      <c r="D35" s="105"/>
      <c r="E35" s="80">
        <f t="shared" si="3"/>
        <v>0</v>
      </c>
    </row>
    <row r="36" spans="1:5" ht="15.75" customHeight="1" x14ac:dyDescent="0.2">
      <c r="A36" s="2">
        <v>4.5</v>
      </c>
      <c r="B36" s="3" t="s">
        <v>169</v>
      </c>
      <c r="C36" s="105"/>
      <c r="D36" s="105"/>
      <c r="E36" s="80">
        <f t="shared" si="3"/>
        <v>0</v>
      </c>
    </row>
    <row r="37" spans="1:5" ht="15.75" customHeight="1" x14ac:dyDescent="0.2">
      <c r="A37" s="2">
        <v>4.5999999999999996</v>
      </c>
      <c r="B37" s="3" t="s">
        <v>44</v>
      </c>
      <c r="C37" s="105"/>
      <c r="D37" s="105"/>
      <c r="E37" s="80">
        <f t="shared" si="3"/>
        <v>0</v>
      </c>
    </row>
    <row r="38" spans="1:5" ht="15.75" customHeight="1" x14ac:dyDescent="0.2">
      <c r="A38" s="2">
        <v>4.7</v>
      </c>
      <c r="B38" s="3" t="s">
        <v>130</v>
      </c>
      <c r="C38" s="105"/>
      <c r="D38" s="105"/>
      <c r="E38" s="80">
        <f t="shared" si="3"/>
        <v>0</v>
      </c>
    </row>
    <row r="39" spans="1:5" ht="15.75" customHeight="1" x14ac:dyDescent="0.2">
      <c r="A39" s="2">
        <v>4.8</v>
      </c>
      <c r="B39" s="3" t="s">
        <v>127</v>
      </c>
      <c r="C39" s="105"/>
      <c r="D39" s="105"/>
      <c r="E39" s="80">
        <f t="shared" si="3"/>
        <v>0</v>
      </c>
    </row>
    <row r="40" spans="1:5" ht="15.75" customHeight="1" x14ac:dyDescent="0.2">
      <c r="A40" s="6"/>
      <c r="B40" s="72" t="s">
        <v>39</v>
      </c>
      <c r="C40" s="81">
        <f>SUM(C32:C39)</f>
        <v>0</v>
      </c>
      <c r="D40" s="81">
        <f>SUM(D32:D39)</f>
        <v>0</v>
      </c>
      <c r="E40" s="81">
        <f t="shared" si="3"/>
        <v>0</v>
      </c>
    </row>
    <row r="41" spans="1:5" ht="15.75" customHeight="1" x14ac:dyDescent="0.2">
      <c r="A41" s="2"/>
      <c r="B41" s="72"/>
      <c r="C41" s="82"/>
      <c r="D41" s="82"/>
      <c r="E41" s="84"/>
    </row>
    <row r="42" spans="1:5" ht="15.75" customHeight="1" x14ac:dyDescent="0.2">
      <c r="A42" s="6">
        <v>5</v>
      </c>
      <c r="B42" s="72" t="s">
        <v>131</v>
      </c>
      <c r="C42" s="106"/>
      <c r="D42" s="106"/>
      <c r="E42" s="81">
        <f>SUM(C42:D42)</f>
        <v>0</v>
      </c>
    </row>
    <row r="43" spans="1:5" ht="15.75" customHeight="1" x14ac:dyDescent="0.2">
      <c r="A43" s="5"/>
      <c r="B43" s="3" t="s">
        <v>132</v>
      </c>
      <c r="C43" s="56"/>
      <c r="D43" s="56"/>
      <c r="E43" s="56"/>
    </row>
    <row r="44" spans="1:5" ht="15.75" customHeight="1" x14ac:dyDescent="0.2">
      <c r="A44" s="21"/>
      <c r="B44" s="25"/>
      <c r="C44" s="149" t="s">
        <v>174</v>
      </c>
      <c r="D44" s="150"/>
      <c r="E44" s="151"/>
    </row>
    <row r="45" spans="1:5" ht="15.75" customHeight="1" x14ac:dyDescent="0.2">
      <c r="A45" s="24"/>
      <c r="B45" s="27"/>
      <c r="C45" s="127"/>
      <c r="D45" s="128" t="s">
        <v>175</v>
      </c>
      <c r="E45" s="129"/>
    </row>
    <row r="46" spans="1:5" ht="15.75" customHeight="1" x14ac:dyDescent="0.2">
      <c r="A46" s="47"/>
      <c r="B46" s="48"/>
      <c r="C46" s="58" t="s">
        <v>172</v>
      </c>
      <c r="D46" s="58" t="s">
        <v>173</v>
      </c>
      <c r="E46" s="58" t="s">
        <v>39</v>
      </c>
    </row>
    <row r="47" spans="1:5" ht="15.75" customHeight="1" x14ac:dyDescent="0.2">
      <c r="A47" s="6">
        <v>6</v>
      </c>
      <c r="B47" s="72" t="s">
        <v>133</v>
      </c>
      <c r="C47" s="55"/>
      <c r="D47" s="55"/>
      <c r="E47" s="56"/>
    </row>
    <row r="48" spans="1:5" ht="15.75" customHeight="1" x14ac:dyDescent="0.2">
      <c r="A48" s="2">
        <v>6.1</v>
      </c>
      <c r="B48" s="3" t="s">
        <v>208</v>
      </c>
      <c r="C48" s="105"/>
      <c r="D48" s="105"/>
      <c r="E48" s="80">
        <f>SUM(C48:D48)</f>
        <v>0</v>
      </c>
    </row>
    <row r="49" spans="1:5" ht="15.75" customHeight="1" x14ac:dyDescent="0.2">
      <c r="A49" s="2">
        <v>6.2</v>
      </c>
      <c r="B49" s="3" t="s">
        <v>45</v>
      </c>
      <c r="C49" s="105"/>
      <c r="D49" s="105"/>
      <c r="E49" s="80">
        <f t="shared" ref="E49:E51" si="4">SUM(C49:D49)</f>
        <v>0</v>
      </c>
    </row>
    <row r="50" spans="1:5" ht="15.75" customHeight="1" x14ac:dyDescent="0.2">
      <c r="A50" s="2">
        <v>6.3</v>
      </c>
      <c r="B50" s="3" t="s">
        <v>46</v>
      </c>
      <c r="C50" s="106"/>
      <c r="D50" s="105"/>
      <c r="E50" s="80">
        <f t="shared" si="4"/>
        <v>0</v>
      </c>
    </row>
    <row r="51" spans="1:5" ht="15.75" customHeight="1" x14ac:dyDescent="0.2">
      <c r="A51" s="6"/>
      <c r="B51" s="72" t="s">
        <v>39</v>
      </c>
      <c r="C51" s="85">
        <f>C48+C49-C50</f>
        <v>0</v>
      </c>
      <c r="D51" s="85">
        <f>D48+D49-D50</f>
        <v>0</v>
      </c>
      <c r="E51" s="81">
        <f t="shared" si="4"/>
        <v>0</v>
      </c>
    </row>
    <row r="52" spans="1:5" ht="15.75" customHeight="1" x14ac:dyDescent="0.2">
      <c r="A52" s="6"/>
      <c r="B52" s="72"/>
      <c r="C52" s="82"/>
      <c r="D52" s="82"/>
      <c r="E52" s="84"/>
    </row>
    <row r="53" spans="1:5" ht="15.75" customHeight="1" x14ac:dyDescent="0.2">
      <c r="A53" s="6">
        <v>7</v>
      </c>
      <c r="B53" s="72" t="s">
        <v>134</v>
      </c>
      <c r="C53" s="82"/>
      <c r="D53" s="82"/>
      <c r="E53" s="84"/>
    </row>
    <row r="54" spans="1:5" ht="15.75" customHeight="1" x14ac:dyDescent="0.2">
      <c r="A54" s="2">
        <v>7.1</v>
      </c>
      <c r="B54" s="3" t="s">
        <v>176</v>
      </c>
      <c r="C54" s="105"/>
      <c r="D54" s="105"/>
      <c r="E54" s="80">
        <f>SUM(C54:D54)</f>
        <v>0</v>
      </c>
    </row>
    <row r="55" spans="1:5" ht="15.75" customHeight="1" x14ac:dyDescent="0.2">
      <c r="A55" s="2">
        <v>7.2</v>
      </c>
      <c r="B55" s="3" t="s">
        <v>170</v>
      </c>
      <c r="C55" s="105"/>
      <c r="D55" s="105"/>
      <c r="E55" s="80">
        <f t="shared" ref="E55:E57" si="5">SUM(C55:D55)</f>
        <v>0</v>
      </c>
    </row>
    <row r="56" spans="1:5" ht="15.75" customHeight="1" x14ac:dyDescent="0.2">
      <c r="A56" s="2">
        <v>7.3</v>
      </c>
      <c r="B56" s="3" t="s">
        <v>127</v>
      </c>
      <c r="C56" s="105"/>
      <c r="D56" s="105"/>
      <c r="E56" s="80">
        <f t="shared" si="5"/>
        <v>0</v>
      </c>
    </row>
    <row r="57" spans="1:5" ht="15.75" customHeight="1" x14ac:dyDescent="0.2">
      <c r="A57" s="6"/>
      <c r="B57" s="72" t="s">
        <v>39</v>
      </c>
      <c r="C57" s="81">
        <f>SUM(C54:C56)</f>
        <v>0</v>
      </c>
      <c r="D57" s="81">
        <f>SUM(D54:D56)</f>
        <v>0</v>
      </c>
      <c r="E57" s="81">
        <f t="shared" si="5"/>
        <v>0</v>
      </c>
    </row>
    <row r="58" spans="1:5" ht="15.75" customHeight="1" x14ac:dyDescent="0.2">
      <c r="A58" s="6"/>
      <c r="B58" s="72"/>
      <c r="C58" s="82"/>
      <c r="D58" s="82"/>
      <c r="E58" s="84"/>
    </row>
    <row r="59" spans="1:5" ht="15.75" customHeight="1" x14ac:dyDescent="0.2">
      <c r="A59" s="6">
        <v>8</v>
      </c>
      <c r="B59" s="72" t="s">
        <v>136</v>
      </c>
      <c r="C59" s="82"/>
      <c r="D59" s="82"/>
      <c r="E59" s="84"/>
    </row>
    <row r="60" spans="1:5" ht="15.75" customHeight="1" x14ac:dyDescent="0.2">
      <c r="A60" s="2">
        <v>8.0500000000000007</v>
      </c>
      <c r="B60" s="3" t="s">
        <v>47</v>
      </c>
      <c r="C60" s="105"/>
      <c r="D60" s="105"/>
      <c r="E60" s="80">
        <f>SUM(C60:D60)</f>
        <v>0</v>
      </c>
    </row>
    <row r="61" spans="1:5" ht="15.75" customHeight="1" x14ac:dyDescent="0.2">
      <c r="A61" s="2">
        <v>8.1</v>
      </c>
      <c r="B61" s="3" t="s">
        <v>48</v>
      </c>
      <c r="C61" s="105"/>
      <c r="D61" s="105"/>
      <c r="E61" s="80">
        <f t="shared" ref="E61:E71" si="6">SUM(C61:D61)</f>
        <v>0</v>
      </c>
    </row>
    <row r="62" spans="1:5" ht="15.75" customHeight="1" x14ac:dyDescent="0.2">
      <c r="A62" s="2">
        <v>8.15</v>
      </c>
      <c r="B62" s="3" t="s">
        <v>135</v>
      </c>
      <c r="C62" s="105"/>
      <c r="D62" s="105"/>
      <c r="E62" s="80">
        <f t="shared" si="6"/>
        <v>0</v>
      </c>
    </row>
    <row r="63" spans="1:5" ht="15.75" customHeight="1" x14ac:dyDescent="0.2">
      <c r="A63" s="2">
        <v>8.1999999999999993</v>
      </c>
      <c r="B63" s="3" t="s">
        <v>49</v>
      </c>
      <c r="C63" s="105"/>
      <c r="D63" s="105"/>
      <c r="E63" s="80">
        <f t="shared" si="6"/>
        <v>0</v>
      </c>
    </row>
    <row r="64" spans="1:5" ht="15.75" customHeight="1" x14ac:dyDescent="0.2">
      <c r="A64" s="2">
        <v>8.25</v>
      </c>
      <c r="B64" s="3" t="s">
        <v>50</v>
      </c>
      <c r="C64" s="105"/>
      <c r="D64" s="105"/>
      <c r="E64" s="80">
        <f t="shared" si="6"/>
        <v>0</v>
      </c>
    </row>
    <row r="65" spans="1:5" ht="15.75" customHeight="1" x14ac:dyDescent="0.2">
      <c r="A65" s="2">
        <v>8.3000000000000007</v>
      </c>
      <c r="B65" s="3" t="s">
        <v>164</v>
      </c>
      <c r="C65" s="105"/>
      <c r="D65" s="105"/>
      <c r="E65" s="80">
        <f t="shared" si="6"/>
        <v>0</v>
      </c>
    </row>
    <row r="66" spans="1:5" ht="15.75" customHeight="1" x14ac:dyDescent="0.2">
      <c r="A66" s="2">
        <v>8.35</v>
      </c>
      <c r="B66" s="3" t="s">
        <v>51</v>
      </c>
      <c r="C66" s="105"/>
      <c r="D66" s="105"/>
      <c r="E66" s="80">
        <f t="shared" si="6"/>
        <v>0</v>
      </c>
    </row>
    <row r="67" spans="1:5" ht="15.75" customHeight="1" x14ac:dyDescent="0.2">
      <c r="A67" s="2">
        <v>8.4</v>
      </c>
      <c r="B67" s="3" t="s">
        <v>52</v>
      </c>
      <c r="C67" s="105"/>
      <c r="D67" s="105"/>
      <c r="E67" s="80">
        <f t="shared" si="6"/>
        <v>0</v>
      </c>
    </row>
    <row r="68" spans="1:5" ht="15.75" customHeight="1" x14ac:dyDescent="0.2">
      <c r="A68" s="2">
        <v>8.4499999999999993</v>
      </c>
      <c r="B68" s="3" t="s">
        <v>53</v>
      </c>
      <c r="C68" s="105"/>
      <c r="D68" s="105"/>
      <c r="E68" s="80">
        <f t="shared" si="6"/>
        <v>0</v>
      </c>
    </row>
    <row r="69" spans="1:5" ht="15.75" customHeight="1" x14ac:dyDescent="0.2">
      <c r="A69" s="2">
        <v>8.5</v>
      </c>
      <c r="B69" s="3" t="s">
        <v>54</v>
      </c>
      <c r="C69" s="105"/>
      <c r="D69" s="105"/>
      <c r="E69" s="80">
        <f t="shared" si="6"/>
        <v>0</v>
      </c>
    </row>
    <row r="70" spans="1:5" ht="15.75" customHeight="1" x14ac:dyDescent="0.2">
      <c r="A70" s="2">
        <v>8.5500000000000007</v>
      </c>
      <c r="B70" s="3" t="s">
        <v>127</v>
      </c>
      <c r="C70" s="105"/>
      <c r="D70" s="105"/>
      <c r="E70" s="80">
        <f t="shared" si="6"/>
        <v>0</v>
      </c>
    </row>
    <row r="71" spans="1:5" ht="15.75" customHeight="1" x14ac:dyDescent="0.2">
      <c r="A71" s="6"/>
      <c r="B71" s="72" t="s">
        <v>39</v>
      </c>
      <c r="C71" s="81">
        <f>SUM(C60:C70)</f>
        <v>0</v>
      </c>
      <c r="D71" s="81">
        <f>SUM(D60:D70)</f>
        <v>0</v>
      </c>
      <c r="E71" s="81">
        <f t="shared" si="6"/>
        <v>0</v>
      </c>
    </row>
    <row r="72" spans="1:5" ht="15.75" customHeight="1" x14ac:dyDescent="0.2">
      <c r="A72" s="6"/>
      <c r="B72" s="72"/>
      <c r="C72" s="82"/>
      <c r="D72" s="82"/>
      <c r="E72" s="86"/>
    </row>
    <row r="73" spans="1:5" ht="15.75" customHeight="1" x14ac:dyDescent="0.2">
      <c r="A73" s="6">
        <v>9</v>
      </c>
      <c r="B73" s="72" t="s">
        <v>137</v>
      </c>
      <c r="C73" s="82"/>
      <c r="D73" s="82"/>
      <c r="E73" s="86"/>
    </row>
    <row r="74" spans="1:5" ht="15.75" customHeight="1" x14ac:dyDescent="0.2">
      <c r="A74" s="2">
        <v>9.1</v>
      </c>
      <c r="B74" s="3" t="s">
        <v>139</v>
      </c>
      <c r="C74" s="105"/>
      <c r="D74" s="105"/>
      <c r="E74" s="80">
        <f>SUM(C74:D74)</f>
        <v>0</v>
      </c>
    </row>
    <row r="75" spans="1:5" ht="15.75" customHeight="1" x14ac:dyDescent="0.2">
      <c r="A75" s="2">
        <v>9.1999999999999993</v>
      </c>
      <c r="B75" s="3" t="s">
        <v>138</v>
      </c>
      <c r="C75" s="105"/>
      <c r="D75" s="105"/>
      <c r="E75" s="80">
        <f t="shared" ref="E75:E77" si="7">SUM(C75:D75)</f>
        <v>0</v>
      </c>
    </row>
    <row r="76" spans="1:5" ht="15.75" customHeight="1" x14ac:dyDescent="0.2">
      <c r="A76" s="2">
        <v>9.3000000000000007</v>
      </c>
      <c r="B76" s="3" t="s">
        <v>140</v>
      </c>
      <c r="C76" s="105"/>
      <c r="D76" s="105"/>
      <c r="E76" s="80">
        <f t="shared" si="7"/>
        <v>0</v>
      </c>
    </row>
    <row r="77" spans="1:5" ht="15.75" customHeight="1" x14ac:dyDescent="0.2">
      <c r="A77" s="98"/>
      <c r="B77" s="72" t="s">
        <v>39</v>
      </c>
      <c r="C77" s="81">
        <f>SUM(C74:C76)</f>
        <v>0</v>
      </c>
      <c r="D77" s="81">
        <f>SUM(D74:D76)</f>
        <v>0</v>
      </c>
      <c r="E77" s="81">
        <f t="shared" si="7"/>
        <v>0</v>
      </c>
    </row>
    <row r="78" spans="1:5" ht="15.75" customHeight="1" x14ac:dyDescent="0.2">
      <c r="A78" s="98"/>
      <c r="B78" s="72"/>
      <c r="C78" s="82"/>
      <c r="D78" s="82"/>
      <c r="E78" s="84"/>
    </row>
    <row r="79" spans="1:5" ht="15.75" customHeight="1" x14ac:dyDescent="0.2">
      <c r="A79" s="98"/>
      <c r="B79" s="72" t="s">
        <v>165</v>
      </c>
      <c r="C79" s="82"/>
      <c r="D79" s="82"/>
      <c r="E79" s="84"/>
    </row>
    <row r="80" spans="1:5" ht="15.75" customHeight="1" x14ac:dyDescent="0.2">
      <c r="A80" s="5"/>
      <c r="B80" s="3" t="s">
        <v>141</v>
      </c>
      <c r="C80" s="105"/>
      <c r="D80" s="105"/>
      <c r="E80" s="80">
        <f>SUM(C80:D80)</f>
        <v>0</v>
      </c>
    </row>
    <row r="81" spans="1:5" ht="15.75" customHeight="1" x14ac:dyDescent="0.2">
      <c r="A81" s="5"/>
      <c r="B81" s="3" t="s">
        <v>142</v>
      </c>
      <c r="C81" s="105"/>
      <c r="D81" s="105"/>
      <c r="E81" s="80">
        <f t="shared" ref="E81:E82" si="8">SUM(C81:D81)</f>
        <v>0</v>
      </c>
    </row>
    <row r="82" spans="1:5" ht="15.75" customHeight="1" x14ac:dyDescent="0.2">
      <c r="A82" s="5"/>
      <c r="B82" s="3" t="s">
        <v>143</v>
      </c>
      <c r="C82" s="105"/>
      <c r="D82" s="105"/>
      <c r="E82" s="80">
        <f t="shared" si="8"/>
        <v>0</v>
      </c>
    </row>
  </sheetData>
  <sheetProtection algorithmName="SHA-512" hashValue="3WYY1bKlkFece1KHC4ZC6+betubf2Fwq+lrUTODBEVeBJM9lgTKdtriYbZRS+K/mPhlSASmZwML+jhcPaZCN2w==" saltValue="zH7KNCkiVKSx9tCnzEgdVg==" spinCount="100000" sheet="1" objects="1" scenarios="1"/>
  <mergeCells count="5">
    <mergeCell ref="A3:A4"/>
    <mergeCell ref="B3:B4"/>
    <mergeCell ref="A1:E1"/>
    <mergeCell ref="C3:E3"/>
    <mergeCell ref="C44:E44"/>
  </mergeCells>
  <printOptions horizontalCentered="1"/>
  <pageMargins left="0.7" right="0.7" top="0.75" bottom="0.75" header="0.3" footer="0.3"/>
  <pageSetup scale="93" orientation="portrait" r:id="rId1"/>
  <rowBreaks count="1" manualBreakCount="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46"/>
  <sheetViews>
    <sheetView showGridLines="0" zoomScaleNormal="100" zoomScaleSheetLayoutView="100" workbookViewId="0">
      <selection activeCell="C7" sqref="C7"/>
    </sheetView>
  </sheetViews>
  <sheetFormatPr defaultColWidth="0" defaultRowHeight="12.75" zeroHeight="1" x14ac:dyDescent="0.2"/>
  <cols>
    <col min="1" max="1" width="9.140625" style="14" customWidth="1"/>
    <col min="2" max="2" width="38.85546875" style="14" customWidth="1"/>
    <col min="3" max="3" width="13.28515625" style="14" customWidth="1"/>
    <col min="4" max="5" width="0" style="14" hidden="1" customWidth="1"/>
    <col min="6" max="16384" width="9.140625" style="14" hidden="1"/>
  </cols>
  <sheetData>
    <row r="1" spans="1:5" ht="15.75" customHeight="1" x14ac:dyDescent="0.2">
      <c r="A1" s="144" t="s">
        <v>152</v>
      </c>
      <c r="B1" s="144"/>
      <c r="C1" s="144"/>
    </row>
    <row r="2" spans="1:5" ht="15.75" customHeight="1" x14ac:dyDescent="0.2"/>
    <row r="3" spans="1:5" ht="15.75" customHeight="1" x14ac:dyDescent="0.2">
      <c r="A3" s="152"/>
      <c r="B3" s="147"/>
      <c r="C3" s="113" t="s">
        <v>0</v>
      </c>
    </row>
    <row r="4" spans="1:5" ht="15.75" customHeight="1" x14ac:dyDescent="0.2">
      <c r="A4" s="153"/>
      <c r="B4" s="155"/>
      <c r="C4" s="114" t="s">
        <v>171</v>
      </c>
    </row>
    <row r="5" spans="1:5" ht="15.75" customHeight="1" x14ac:dyDescent="0.2">
      <c r="A5" s="154"/>
      <c r="B5" s="148"/>
      <c r="C5" s="115" t="s">
        <v>117</v>
      </c>
    </row>
    <row r="6" spans="1:5" ht="15.75" customHeight="1" x14ac:dyDescent="0.2">
      <c r="A6" s="6">
        <v>1</v>
      </c>
      <c r="B6" s="72" t="s">
        <v>144</v>
      </c>
      <c r="C6" s="3"/>
    </row>
    <row r="7" spans="1:5" ht="15.75" customHeight="1" x14ac:dyDescent="0.2">
      <c r="A7" s="2">
        <v>1.1000000000000001</v>
      </c>
      <c r="B7" s="3" t="s">
        <v>55</v>
      </c>
      <c r="C7" s="103"/>
      <c r="E7" s="67"/>
    </row>
    <row r="8" spans="1:5" ht="15.75" customHeight="1" x14ac:dyDescent="0.2">
      <c r="A8" s="2">
        <v>1.2</v>
      </c>
      <c r="B8" s="3" t="s">
        <v>56</v>
      </c>
      <c r="C8" s="103"/>
      <c r="E8" s="67"/>
    </row>
    <row r="9" spans="1:5" ht="15.75" customHeight="1" x14ac:dyDescent="0.2">
      <c r="A9" s="2"/>
      <c r="B9" s="3" t="s">
        <v>57</v>
      </c>
      <c r="C9" s="118">
        <f>C7+C8</f>
        <v>0</v>
      </c>
    </row>
    <row r="10" spans="1:5" ht="15.75" customHeight="1" x14ac:dyDescent="0.2">
      <c r="A10" s="2">
        <v>1.3</v>
      </c>
      <c r="B10" s="3" t="s">
        <v>58</v>
      </c>
      <c r="C10" s="103"/>
      <c r="E10" s="67"/>
    </row>
    <row r="11" spans="1:5" ht="15.75" customHeight="1" x14ac:dyDescent="0.2">
      <c r="A11" s="6"/>
      <c r="B11" s="72" t="s">
        <v>39</v>
      </c>
      <c r="C11" s="53">
        <f>C9-C10</f>
        <v>0</v>
      </c>
    </row>
    <row r="12" spans="1:5" ht="15.75" customHeight="1" x14ac:dyDescent="0.2">
      <c r="A12" s="6"/>
      <c r="B12" s="72"/>
      <c r="C12" s="69"/>
    </row>
    <row r="13" spans="1:5" ht="15.75" customHeight="1" x14ac:dyDescent="0.2">
      <c r="A13" s="6">
        <v>2</v>
      </c>
      <c r="B13" s="72" t="s">
        <v>145</v>
      </c>
      <c r="C13" s="69"/>
    </row>
    <row r="14" spans="1:5" ht="15.75" customHeight="1" x14ac:dyDescent="0.2">
      <c r="A14" s="6">
        <v>2.1</v>
      </c>
      <c r="B14" s="72" t="s">
        <v>59</v>
      </c>
      <c r="C14" s="69"/>
    </row>
    <row r="15" spans="1:5" ht="15.75" customHeight="1" x14ac:dyDescent="0.2">
      <c r="A15" s="2">
        <v>2.11</v>
      </c>
      <c r="B15" s="3" t="s">
        <v>60</v>
      </c>
      <c r="C15" s="103"/>
      <c r="E15" s="67"/>
    </row>
    <row r="16" spans="1:5" ht="15.75" customHeight="1" x14ac:dyDescent="0.2">
      <c r="A16" s="2">
        <v>2.12</v>
      </c>
      <c r="B16" s="3" t="s">
        <v>61</v>
      </c>
      <c r="C16" s="103"/>
      <c r="E16" s="67"/>
    </row>
    <row r="17" spans="1:5" ht="15.75" customHeight="1" x14ac:dyDescent="0.2">
      <c r="A17" s="2">
        <v>2.13</v>
      </c>
      <c r="B17" s="3" t="s">
        <v>146</v>
      </c>
      <c r="C17" s="103"/>
      <c r="E17" s="67"/>
    </row>
    <row r="18" spans="1:5" ht="15.75" customHeight="1" x14ac:dyDescent="0.2">
      <c r="A18" s="2">
        <v>2.14</v>
      </c>
      <c r="B18" s="3" t="s">
        <v>62</v>
      </c>
      <c r="C18" s="103"/>
      <c r="E18" s="67"/>
    </row>
    <row r="19" spans="1:5" ht="15.75" customHeight="1" x14ac:dyDescent="0.2">
      <c r="A19" s="2">
        <v>2.15</v>
      </c>
      <c r="B19" s="3" t="s">
        <v>63</v>
      </c>
      <c r="C19" s="103"/>
      <c r="E19" s="67"/>
    </row>
    <row r="20" spans="1:5" ht="15.75" customHeight="1" x14ac:dyDescent="0.2">
      <c r="A20" s="2">
        <v>2.16</v>
      </c>
      <c r="B20" s="3" t="s">
        <v>64</v>
      </c>
      <c r="C20" s="103"/>
      <c r="E20" s="67"/>
    </row>
    <row r="21" spans="1:5" ht="15.75" customHeight="1" x14ac:dyDescent="0.2">
      <c r="A21" s="2">
        <v>2.17</v>
      </c>
      <c r="B21" s="3" t="s">
        <v>65</v>
      </c>
      <c r="C21" s="103"/>
      <c r="E21" s="67"/>
    </row>
    <row r="22" spans="1:5" ht="15.75" customHeight="1" x14ac:dyDescent="0.2">
      <c r="A22" s="2">
        <v>2.1800000000000002</v>
      </c>
      <c r="B22" s="3" t="s">
        <v>127</v>
      </c>
      <c r="C22" s="103"/>
      <c r="E22" s="67"/>
    </row>
    <row r="23" spans="1:5" ht="15.75" customHeight="1" x14ac:dyDescent="0.2">
      <c r="A23" s="6"/>
      <c r="B23" s="72" t="s">
        <v>151</v>
      </c>
      <c r="C23" s="53">
        <f>SUM(C15:C22)</f>
        <v>0</v>
      </c>
    </row>
    <row r="24" spans="1:5" ht="15.75" customHeight="1" x14ac:dyDescent="0.2">
      <c r="A24" s="6"/>
      <c r="B24" s="72"/>
      <c r="C24" s="60"/>
    </row>
    <row r="25" spans="1:5" ht="15.75" customHeight="1" x14ac:dyDescent="0.2">
      <c r="A25" s="6">
        <v>2.2000000000000002</v>
      </c>
      <c r="B25" s="72" t="s">
        <v>147</v>
      </c>
      <c r="C25" s="70"/>
    </row>
    <row r="26" spans="1:5" ht="15.75" customHeight="1" x14ac:dyDescent="0.2">
      <c r="A26" s="2">
        <v>2.21</v>
      </c>
      <c r="B26" s="3" t="s">
        <v>66</v>
      </c>
      <c r="C26" s="103"/>
      <c r="E26" s="67"/>
    </row>
    <row r="27" spans="1:5" ht="15.75" customHeight="1" x14ac:dyDescent="0.2">
      <c r="A27" s="2">
        <v>2.2200000000000002</v>
      </c>
      <c r="B27" s="3" t="s">
        <v>67</v>
      </c>
      <c r="C27" s="103"/>
      <c r="E27" s="67"/>
    </row>
    <row r="28" spans="1:5" ht="15.75" customHeight="1" x14ac:dyDescent="0.2">
      <c r="A28" s="2">
        <v>2.23</v>
      </c>
      <c r="B28" s="3" t="s">
        <v>127</v>
      </c>
      <c r="C28" s="103"/>
      <c r="E28" s="67"/>
    </row>
    <row r="29" spans="1:5" ht="15.75" customHeight="1" x14ac:dyDescent="0.2">
      <c r="A29" s="6"/>
      <c r="B29" s="72" t="s">
        <v>151</v>
      </c>
      <c r="C29" s="53">
        <f>SUM(C26:C28)</f>
        <v>0</v>
      </c>
    </row>
    <row r="30" spans="1:5" ht="15.75" customHeight="1" x14ac:dyDescent="0.2">
      <c r="A30" s="6"/>
      <c r="B30" s="72" t="s">
        <v>68</v>
      </c>
      <c r="C30" s="53">
        <f>C23+C29</f>
        <v>0</v>
      </c>
    </row>
    <row r="31" spans="1:5" ht="15.75" customHeight="1" x14ac:dyDescent="0.2">
      <c r="A31" s="6"/>
      <c r="B31" s="72"/>
      <c r="C31" s="54"/>
    </row>
    <row r="32" spans="1:5" ht="15.75" customHeight="1" x14ac:dyDescent="0.2">
      <c r="A32" s="6">
        <v>3</v>
      </c>
      <c r="B32" s="72" t="s">
        <v>166</v>
      </c>
      <c r="C32" s="107"/>
      <c r="E32" s="67"/>
    </row>
    <row r="33" spans="1:5" ht="15.75" customHeight="1" x14ac:dyDescent="0.2">
      <c r="A33" s="6"/>
      <c r="B33" s="3" t="s">
        <v>132</v>
      </c>
      <c r="C33" s="54"/>
    </row>
    <row r="34" spans="1:5" ht="15.75" customHeight="1" x14ac:dyDescent="0.2">
      <c r="A34" s="6"/>
      <c r="B34" s="72"/>
      <c r="C34" s="69"/>
    </row>
    <row r="35" spans="1:5" ht="15.75" customHeight="1" x14ac:dyDescent="0.2">
      <c r="A35" s="6">
        <v>4</v>
      </c>
      <c r="B35" s="72" t="s">
        <v>148</v>
      </c>
      <c r="C35" s="69"/>
    </row>
    <row r="36" spans="1:5" ht="15.75" customHeight="1" x14ac:dyDescent="0.2">
      <c r="A36" s="2">
        <v>4.0999999999999996</v>
      </c>
      <c r="B36" s="3" t="s">
        <v>150</v>
      </c>
      <c r="C36" s="103"/>
      <c r="E36" s="67"/>
    </row>
    <row r="37" spans="1:5" ht="15.75" customHeight="1" x14ac:dyDescent="0.2">
      <c r="A37" s="2">
        <v>4.2</v>
      </c>
      <c r="B37" s="3" t="s">
        <v>69</v>
      </c>
      <c r="C37" s="103"/>
      <c r="E37" s="67"/>
    </row>
    <row r="38" spans="1:5" ht="15.75" customHeight="1" x14ac:dyDescent="0.2">
      <c r="A38" s="2">
        <v>4.3</v>
      </c>
      <c r="B38" s="3" t="s">
        <v>70</v>
      </c>
      <c r="C38" s="103"/>
      <c r="E38" s="67"/>
    </row>
    <row r="39" spans="1:5" ht="15.75" customHeight="1" x14ac:dyDescent="0.2">
      <c r="A39" s="2">
        <v>4.4000000000000004</v>
      </c>
      <c r="B39" s="3" t="s">
        <v>127</v>
      </c>
      <c r="C39" s="103"/>
      <c r="E39" s="67"/>
    </row>
    <row r="40" spans="1:5" ht="15.75" customHeight="1" x14ac:dyDescent="0.2">
      <c r="A40" s="2">
        <v>4.5</v>
      </c>
      <c r="B40" s="3" t="s">
        <v>71</v>
      </c>
      <c r="C40" s="103"/>
      <c r="E40" s="67"/>
    </row>
    <row r="41" spans="1:5" ht="15.75" customHeight="1" x14ac:dyDescent="0.2">
      <c r="A41" s="6"/>
      <c r="B41" s="72" t="s">
        <v>39</v>
      </c>
      <c r="C41" s="53">
        <f>SUM(C36:C39)-C40</f>
        <v>0</v>
      </c>
    </row>
    <row r="42" spans="1:5" ht="15.75" customHeight="1" x14ac:dyDescent="0.2">
      <c r="A42" s="6"/>
      <c r="B42" s="72"/>
      <c r="C42" s="71"/>
    </row>
    <row r="43" spans="1:5" ht="15.75" customHeight="1" x14ac:dyDescent="0.2">
      <c r="A43" s="6">
        <v>6</v>
      </c>
      <c r="B43" s="7" t="s">
        <v>149</v>
      </c>
      <c r="C43" s="71"/>
    </row>
    <row r="44" spans="1:5" ht="15.75" customHeight="1" x14ac:dyDescent="0.2">
      <c r="A44" s="2">
        <v>6.1</v>
      </c>
      <c r="B44" s="3" t="s">
        <v>72</v>
      </c>
      <c r="C44" s="107"/>
      <c r="E44" s="67"/>
    </row>
    <row r="45" spans="1:5" ht="15.75" customHeight="1" x14ac:dyDescent="0.2">
      <c r="A45" s="2">
        <v>6.2</v>
      </c>
      <c r="B45" s="3" t="s">
        <v>127</v>
      </c>
      <c r="C45" s="103"/>
      <c r="E45" s="67"/>
    </row>
    <row r="46" spans="1:5" ht="15.75" customHeight="1" x14ac:dyDescent="0.2">
      <c r="A46" s="98"/>
      <c r="B46" s="72" t="s">
        <v>39</v>
      </c>
      <c r="C46" s="53">
        <f>SUM(C44:C45)</f>
        <v>0</v>
      </c>
    </row>
  </sheetData>
  <sheetProtection algorithmName="SHA-512" hashValue="wqEp3Fdli8ROfLBReSLlUYCxDml/WOOesDuVrFx8JiOBrijVsD3f6N+4zX+EuhqblDbmuq1WbGRcc8hQCe8/NQ==" saltValue="tp915tfLefRil1cKIB5Tnw==" spinCount="100000" sheet="1" objects="1" scenarios="1"/>
  <mergeCells count="3">
    <mergeCell ref="A3:A5"/>
    <mergeCell ref="B3:B5"/>
    <mergeCell ref="A1:C1"/>
  </mergeCells>
  <printOptions horizontalCentered="1"/>
  <pageMargins left="0.7" right="0.7" top="0.75" bottom="0.75" header="0.3" footer="0.3"/>
  <pageSetup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FC58"/>
  <sheetViews>
    <sheetView showGridLines="0" showWhiteSpace="0" zoomScaleNormal="100" zoomScaleSheetLayoutView="100" workbookViewId="0">
      <selection activeCell="A6" sqref="A6"/>
    </sheetView>
  </sheetViews>
  <sheetFormatPr defaultColWidth="0" defaultRowHeight="12.75" zeroHeight="1" x14ac:dyDescent="0.2"/>
  <cols>
    <col min="1" max="1" width="25.140625" style="1" customWidth="1"/>
    <col min="2" max="2" width="50.7109375" style="1" customWidth="1"/>
    <col min="3" max="5" width="12.7109375" style="1" customWidth="1"/>
    <col min="6" max="6" width="19.28515625" style="14" hidden="1" customWidth="1"/>
    <col min="7" max="16383" width="1.5703125" style="1" hidden="1"/>
    <col min="16384" max="16384" width="3.28515625" style="1" hidden="1"/>
  </cols>
  <sheetData>
    <row r="1" spans="1:6" ht="15.75" customHeight="1" x14ac:dyDescent="0.2">
      <c r="A1" s="144" t="s">
        <v>212</v>
      </c>
      <c r="B1" s="144"/>
      <c r="C1" s="144"/>
      <c r="D1" s="144"/>
      <c r="E1" s="144"/>
    </row>
    <row r="2" spans="1:6" ht="15.75" customHeight="1" x14ac:dyDescent="0.2">
      <c r="A2" s="49"/>
    </row>
    <row r="3" spans="1:6" ht="15.75" customHeight="1" x14ac:dyDescent="0.2">
      <c r="A3" s="156"/>
      <c r="B3" s="157"/>
      <c r="C3" s="158" t="s">
        <v>174</v>
      </c>
      <c r="D3" s="159"/>
      <c r="E3" s="159"/>
    </row>
    <row r="4" spans="1:6" ht="15.75" customHeight="1" x14ac:dyDescent="0.2">
      <c r="A4" s="156"/>
      <c r="B4" s="157"/>
      <c r="C4" s="158" t="s">
        <v>117</v>
      </c>
      <c r="D4" s="159"/>
      <c r="E4" s="159"/>
    </row>
    <row r="5" spans="1:6" ht="15.75" customHeight="1" x14ac:dyDescent="0.2">
      <c r="A5" s="50" t="s">
        <v>178</v>
      </c>
      <c r="B5" s="50" t="s">
        <v>191</v>
      </c>
      <c r="C5" s="51" t="s">
        <v>172</v>
      </c>
      <c r="D5" s="51" t="s">
        <v>190</v>
      </c>
      <c r="E5" s="52" t="s">
        <v>39</v>
      </c>
      <c r="F5" s="130" t="s">
        <v>178</v>
      </c>
    </row>
    <row r="6" spans="1:6" ht="15.75" customHeight="1" x14ac:dyDescent="0.2">
      <c r="A6" s="139"/>
      <c r="B6" s="139"/>
      <c r="C6" s="108"/>
      <c r="D6" s="108"/>
      <c r="E6" s="96">
        <f>SUM(C6:D6)</f>
        <v>0</v>
      </c>
      <c r="F6" s="131" t="str">
        <f>IF(A6&lt;&gt;"", INDEX(Lists!$C$1:$C$10, MATCH(A6, Lists!$A$1:$A$10, 0)), "")</f>
        <v/>
      </c>
    </row>
    <row r="7" spans="1:6" ht="15.75" customHeight="1" x14ac:dyDescent="0.2">
      <c r="A7" s="139"/>
      <c r="B7" s="139"/>
      <c r="C7" s="108"/>
      <c r="D7" s="108"/>
      <c r="E7" s="96">
        <f t="shared" ref="E7:E56" si="0">SUM(C7:D7)</f>
        <v>0</v>
      </c>
      <c r="F7" s="131" t="str">
        <f>IF(A7&lt;&gt;"", INDEX(Lists!$C$1:$C$10, MATCH(A7, Lists!$A$1:$A$10, 0)), "")</f>
        <v/>
      </c>
    </row>
    <row r="8" spans="1:6" ht="15.75" customHeight="1" x14ac:dyDescent="0.2">
      <c r="A8" s="139"/>
      <c r="B8" s="139"/>
      <c r="C8" s="108"/>
      <c r="D8" s="108"/>
      <c r="E8" s="96">
        <f t="shared" si="0"/>
        <v>0</v>
      </c>
      <c r="F8" s="131" t="str">
        <f>IF(A8&lt;&gt;"", INDEX(Lists!$C$1:$C$10, MATCH(A8, Lists!$A$1:$A$10, 0)), "")</f>
        <v/>
      </c>
    </row>
    <row r="9" spans="1:6" ht="15.75" customHeight="1" x14ac:dyDescent="0.2">
      <c r="A9" s="139"/>
      <c r="B9" s="139"/>
      <c r="C9" s="108"/>
      <c r="D9" s="108"/>
      <c r="E9" s="96">
        <f t="shared" si="0"/>
        <v>0</v>
      </c>
      <c r="F9" s="131" t="str">
        <f>IF(A9&lt;&gt;"", INDEX(Lists!$C$1:$C$10, MATCH(A9, Lists!$A$1:$A$10, 0)), "")</f>
        <v/>
      </c>
    </row>
    <row r="10" spans="1:6" ht="15.75" customHeight="1" x14ac:dyDescent="0.2">
      <c r="A10" s="139"/>
      <c r="B10" s="139"/>
      <c r="C10" s="108"/>
      <c r="D10" s="108"/>
      <c r="E10" s="96">
        <f t="shared" si="0"/>
        <v>0</v>
      </c>
      <c r="F10" s="131" t="str">
        <f>IF(A10&lt;&gt;"", INDEX(Lists!$C$1:$C$10, MATCH(A10, Lists!$A$1:$A$10, 0)), "")</f>
        <v/>
      </c>
    </row>
    <row r="11" spans="1:6" ht="15.75" customHeight="1" x14ac:dyDescent="0.2">
      <c r="A11" s="139"/>
      <c r="B11" s="139"/>
      <c r="C11" s="108"/>
      <c r="D11" s="108"/>
      <c r="E11" s="96">
        <f t="shared" si="0"/>
        <v>0</v>
      </c>
      <c r="F11" s="131" t="str">
        <f>IF(A11&lt;&gt;"", INDEX(Lists!$C$1:$C$10, MATCH(A11, Lists!$A$1:$A$10, 0)), "")</f>
        <v/>
      </c>
    </row>
    <row r="12" spans="1:6" ht="15.75" customHeight="1" x14ac:dyDescent="0.2">
      <c r="A12" s="139"/>
      <c r="B12" s="139"/>
      <c r="C12" s="108"/>
      <c r="D12" s="108"/>
      <c r="E12" s="96">
        <f t="shared" si="0"/>
        <v>0</v>
      </c>
      <c r="F12" s="131" t="str">
        <f>IF(A12&lt;&gt;"", INDEX(Lists!$C$1:$C$10, MATCH(A12, Lists!$A$1:$A$10, 0)), "")</f>
        <v/>
      </c>
    </row>
    <row r="13" spans="1:6" ht="15.75" customHeight="1" x14ac:dyDescent="0.2">
      <c r="A13" s="139"/>
      <c r="B13" s="139"/>
      <c r="C13" s="108"/>
      <c r="D13" s="108"/>
      <c r="E13" s="96">
        <f t="shared" si="0"/>
        <v>0</v>
      </c>
      <c r="F13" s="131" t="str">
        <f>IF(A13&lt;&gt;"", INDEX(Lists!$C$1:$C$10, MATCH(A13, Lists!$A$1:$A$10, 0)), "")</f>
        <v/>
      </c>
    </row>
    <row r="14" spans="1:6" ht="15.75" customHeight="1" x14ac:dyDescent="0.2">
      <c r="A14" s="139"/>
      <c r="B14" s="139"/>
      <c r="C14" s="108"/>
      <c r="D14" s="108"/>
      <c r="E14" s="96">
        <f t="shared" si="0"/>
        <v>0</v>
      </c>
      <c r="F14" s="131" t="str">
        <f>IF(A14&lt;&gt;"", INDEX(Lists!$C$1:$C$10, MATCH(A14, Lists!$A$1:$A$10, 0)), "")</f>
        <v/>
      </c>
    </row>
    <row r="15" spans="1:6" ht="15.75" customHeight="1" x14ac:dyDescent="0.2">
      <c r="A15" s="139"/>
      <c r="B15" s="139"/>
      <c r="C15" s="108"/>
      <c r="D15" s="108"/>
      <c r="E15" s="96">
        <f t="shared" si="0"/>
        <v>0</v>
      </c>
      <c r="F15" s="131" t="str">
        <f>IF(A15&lt;&gt;"", INDEX(Lists!$C$1:$C$10, MATCH(A15, Lists!$A$1:$A$10, 0)), "")</f>
        <v/>
      </c>
    </row>
    <row r="16" spans="1:6" ht="15.75" customHeight="1" x14ac:dyDescent="0.2">
      <c r="A16" s="139"/>
      <c r="B16" s="139"/>
      <c r="C16" s="108"/>
      <c r="D16" s="108"/>
      <c r="E16" s="96">
        <f t="shared" si="0"/>
        <v>0</v>
      </c>
      <c r="F16" s="131" t="str">
        <f>IF(A16&lt;&gt;"", INDEX(Lists!$C$1:$C$10, MATCH(A16, Lists!$A$1:$A$10, 0)), "")</f>
        <v/>
      </c>
    </row>
    <row r="17" spans="1:6" ht="15.75" customHeight="1" x14ac:dyDescent="0.2">
      <c r="A17" s="139"/>
      <c r="B17" s="139"/>
      <c r="C17" s="108"/>
      <c r="D17" s="108"/>
      <c r="E17" s="96">
        <f t="shared" si="0"/>
        <v>0</v>
      </c>
      <c r="F17" s="131" t="str">
        <f>IF(A17&lt;&gt;"", INDEX(Lists!$C$1:$C$10, MATCH(A17, Lists!$A$1:$A$10, 0)), "")</f>
        <v/>
      </c>
    </row>
    <row r="18" spans="1:6" ht="15.75" customHeight="1" x14ac:dyDescent="0.2">
      <c r="A18" s="139"/>
      <c r="B18" s="139"/>
      <c r="C18" s="108"/>
      <c r="D18" s="108"/>
      <c r="E18" s="96">
        <f t="shared" si="0"/>
        <v>0</v>
      </c>
      <c r="F18" s="131" t="str">
        <f>IF(A18&lt;&gt;"", INDEX(Lists!$C$1:$C$10, MATCH(A18, Lists!$A$1:$A$10, 0)), "")</f>
        <v/>
      </c>
    </row>
    <row r="19" spans="1:6" ht="15.75" customHeight="1" x14ac:dyDescent="0.2">
      <c r="A19" s="139"/>
      <c r="B19" s="139"/>
      <c r="C19" s="108"/>
      <c r="D19" s="108"/>
      <c r="E19" s="96">
        <f t="shared" si="0"/>
        <v>0</v>
      </c>
      <c r="F19" s="131" t="str">
        <f>IF(A19&lt;&gt;"", INDEX(Lists!$C$1:$C$10, MATCH(A19, Lists!$A$1:$A$10, 0)), "")</f>
        <v/>
      </c>
    </row>
    <row r="20" spans="1:6" ht="15.75" customHeight="1" x14ac:dyDescent="0.2">
      <c r="A20" s="139"/>
      <c r="B20" s="139"/>
      <c r="C20" s="108"/>
      <c r="D20" s="108"/>
      <c r="E20" s="96">
        <f t="shared" si="0"/>
        <v>0</v>
      </c>
      <c r="F20" s="131" t="str">
        <f>IF(A20&lt;&gt;"", INDEX(Lists!$C$1:$C$10, MATCH(A20, Lists!$A$1:$A$10, 0)), "")</f>
        <v/>
      </c>
    </row>
    <row r="21" spans="1:6" ht="15.75" customHeight="1" x14ac:dyDescent="0.2">
      <c r="A21" s="139"/>
      <c r="B21" s="139"/>
      <c r="C21" s="108"/>
      <c r="D21" s="108"/>
      <c r="E21" s="96">
        <f t="shared" si="0"/>
        <v>0</v>
      </c>
      <c r="F21" s="131" t="str">
        <f>IF(A21&lt;&gt;"", INDEX(Lists!$C$1:$C$10, MATCH(A21, Lists!$A$1:$A$10, 0)), "")</f>
        <v/>
      </c>
    </row>
    <row r="22" spans="1:6" ht="15.75" customHeight="1" x14ac:dyDescent="0.2">
      <c r="A22" s="139"/>
      <c r="B22" s="139"/>
      <c r="C22" s="108"/>
      <c r="D22" s="108"/>
      <c r="E22" s="96">
        <f t="shared" si="0"/>
        <v>0</v>
      </c>
      <c r="F22" s="131" t="str">
        <f>IF(A22&lt;&gt;"", INDEX(Lists!$C$1:$C$10, MATCH(A22, Lists!$A$1:$A$10, 0)), "")</f>
        <v/>
      </c>
    </row>
    <row r="23" spans="1:6" ht="15.75" customHeight="1" x14ac:dyDescent="0.2">
      <c r="A23" s="139"/>
      <c r="B23" s="139"/>
      <c r="C23" s="108"/>
      <c r="D23" s="108"/>
      <c r="E23" s="96">
        <f t="shared" si="0"/>
        <v>0</v>
      </c>
      <c r="F23" s="131" t="str">
        <f>IF(A23&lt;&gt;"", INDEX(Lists!$C$1:$C$10, MATCH(A23, Lists!$A$1:$A$10, 0)), "")</f>
        <v/>
      </c>
    </row>
    <row r="24" spans="1:6" ht="15.75" customHeight="1" x14ac:dyDescent="0.2">
      <c r="A24" s="139"/>
      <c r="B24" s="139"/>
      <c r="C24" s="108"/>
      <c r="D24" s="108"/>
      <c r="E24" s="96">
        <f t="shared" si="0"/>
        <v>0</v>
      </c>
      <c r="F24" s="131" t="str">
        <f>IF(A24&lt;&gt;"", INDEX(Lists!$C$1:$C$10, MATCH(A24, Lists!$A$1:$A$10, 0)), "")</f>
        <v/>
      </c>
    </row>
    <row r="25" spans="1:6" ht="15.75" customHeight="1" x14ac:dyDescent="0.2">
      <c r="A25" s="139"/>
      <c r="B25" s="139"/>
      <c r="C25" s="108"/>
      <c r="D25" s="108"/>
      <c r="E25" s="96">
        <f t="shared" si="0"/>
        <v>0</v>
      </c>
      <c r="F25" s="131" t="str">
        <f>IF(A25&lt;&gt;"", INDEX(Lists!$C$1:$C$10, MATCH(A25, Lists!$A$1:$A$10, 0)), "")</f>
        <v/>
      </c>
    </row>
    <row r="26" spans="1:6" ht="15.75" customHeight="1" x14ac:dyDescent="0.2">
      <c r="A26" s="139"/>
      <c r="B26" s="139"/>
      <c r="C26" s="108"/>
      <c r="D26" s="108"/>
      <c r="E26" s="96">
        <f t="shared" si="0"/>
        <v>0</v>
      </c>
      <c r="F26" s="131" t="str">
        <f>IF(A26&lt;&gt;"", INDEX(Lists!$C$1:$C$10, MATCH(A26, Lists!$A$1:$A$10, 0)), "")</f>
        <v/>
      </c>
    </row>
    <row r="27" spans="1:6" ht="15.75" customHeight="1" x14ac:dyDescent="0.2">
      <c r="A27" s="139"/>
      <c r="B27" s="139"/>
      <c r="C27" s="108"/>
      <c r="D27" s="108"/>
      <c r="E27" s="96">
        <f t="shared" si="0"/>
        <v>0</v>
      </c>
      <c r="F27" s="131" t="str">
        <f>IF(A27&lt;&gt;"", INDEX(Lists!$C$1:$C$10, MATCH(A27, Lists!$A$1:$A$10, 0)), "")</f>
        <v/>
      </c>
    </row>
    <row r="28" spans="1:6" ht="15.75" customHeight="1" x14ac:dyDescent="0.2">
      <c r="A28" s="139"/>
      <c r="B28" s="139"/>
      <c r="C28" s="108"/>
      <c r="D28" s="108"/>
      <c r="E28" s="96">
        <f t="shared" si="0"/>
        <v>0</v>
      </c>
      <c r="F28" s="131" t="str">
        <f>IF(A28&lt;&gt;"", INDEX(Lists!$C$1:$C$10, MATCH(A28, Lists!$A$1:$A$10, 0)), "")</f>
        <v/>
      </c>
    </row>
    <row r="29" spans="1:6" ht="15.75" customHeight="1" x14ac:dyDescent="0.2">
      <c r="A29" s="139"/>
      <c r="B29" s="139"/>
      <c r="C29" s="108"/>
      <c r="D29" s="108"/>
      <c r="E29" s="96">
        <f t="shared" si="0"/>
        <v>0</v>
      </c>
      <c r="F29" s="131" t="str">
        <f>IF(A29&lt;&gt;"", INDEX(Lists!$C$1:$C$10, MATCH(A29, Lists!$A$1:$A$10, 0)), "")</f>
        <v/>
      </c>
    </row>
    <row r="30" spans="1:6" ht="15.75" customHeight="1" x14ac:dyDescent="0.2">
      <c r="A30" s="139"/>
      <c r="B30" s="139"/>
      <c r="C30" s="108"/>
      <c r="D30" s="108"/>
      <c r="E30" s="96">
        <f t="shared" si="0"/>
        <v>0</v>
      </c>
      <c r="F30" s="131" t="str">
        <f>IF(A30&lt;&gt;"", INDEX(Lists!$C$1:$C$10, MATCH(A30, Lists!$A$1:$A$10, 0)), "")</f>
        <v/>
      </c>
    </row>
    <row r="31" spans="1:6" ht="15.75" customHeight="1" x14ac:dyDescent="0.2">
      <c r="A31" s="139"/>
      <c r="B31" s="139"/>
      <c r="C31" s="108"/>
      <c r="D31" s="108"/>
      <c r="E31" s="96">
        <f t="shared" si="0"/>
        <v>0</v>
      </c>
      <c r="F31" s="131" t="str">
        <f>IF(A31&lt;&gt;"", INDEX(Lists!$C$1:$C$10, MATCH(A31, Lists!$A$1:$A$10, 0)), "")</f>
        <v/>
      </c>
    </row>
    <row r="32" spans="1:6" ht="15.75" customHeight="1" x14ac:dyDescent="0.2">
      <c r="A32" s="139"/>
      <c r="B32" s="139"/>
      <c r="C32" s="108"/>
      <c r="D32" s="108"/>
      <c r="E32" s="96">
        <f t="shared" si="0"/>
        <v>0</v>
      </c>
      <c r="F32" s="131" t="str">
        <f>IF(A32&lt;&gt;"", INDEX(Lists!$C$1:$C$10, MATCH(A32, Lists!$A$1:$A$10, 0)), "")</f>
        <v/>
      </c>
    </row>
    <row r="33" spans="1:6" ht="15.75" customHeight="1" x14ac:dyDescent="0.2">
      <c r="A33" s="139"/>
      <c r="B33" s="139"/>
      <c r="C33" s="108"/>
      <c r="D33" s="108"/>
      <c r="E33" s="96">
        <f t="shared" si="0"/>
        <v>0</v>
      </c>
      <c r="F33" s="131" t="str">
        <f>IF(A33&lt;&gt;"", INDEX(Lists!$C$1:$C$10, MATCH(A33, Lists!$A$1:$A$10, 0)), "")</f>
        <v/>
      </c>
    </row>
    <row r="34" spans="1:6" ht="15.75" customHeight="1" x14ac:dyDescent="0.2">
      <c r="A34" s="139"/>
      <c r="B34" s="139"/>
      <c r="C34" s="108"/>
      <c r="D34" s="108"/>
      <c r="E34" s="96">
        <f t="shared" si="0"/>
        <v>0</v>
      </c>
      <c r="F34" s="131" t="str">
        <f>IF(A34&lt;&gt;"", INDEX(Lists!$C$1:$C$10, MATCH(A34, Lists!$A$1:$A$10, 0)), "")</f>
        <v/>
      </c>
    </row>
    <row r="35" spans="1:6" ht="15.75" customHeight="1" x14ac:dyDescent="0.2">
      <c r="A35" s="139"/>
      <c r="B35" s="139"/>
      <c r="C35" s="108"/>
      <c r="D35" s="108"/>
      <c r="E35" s="96">
        <f t="shared" si="0"/>
        <v>0</v>
      </c>
      <c r="F35" s="131" t="str">
        <f>IF(A35&lt;&gt;"", INDEX(Lists!$C$1:$C$10, MATCH(A35, Lists!$A$1:$A$10, 0)), "")</f>
        <v/>
      </c>
    </row>
    <row r="36" spans="1:6" ht="15.75" customHeight="1" x14ac:dyDescent="0.2">
      <c r="A36" s="139"/>
      <c r="B36" s="139"/>
      <c r="C36" s="108"/>
      <c r="D36" s="108"/>
      <c r="E36" s="96">
        <f t="shared" si="0"/>
        <v>0</v>
      </c>
      <c r="F36" s="131" t="str">
        <f>IF(A36&lt;&gt;"", INDEX(Lists!$C$1:$C$10, MATCH(A36, Lists!$A$1:$A$10, 0)), "")</f>
        <v/>
      </c>
    </row>
    <row r="37" spans="1:6" ht="15.75" customHeight="1" x14ac:dyDescent="0.2">
      <c r="A37" s="139"/>
      <c r="B37" s="139"/>
      <c r="C37" s="108"/>
      <c r="D37" s="108"/>
      <c r="E37" s="96">
        <f t="shared" si="0"/>
        <v>0</v>
      </c>
      <c r="F37" s="131" t="str">
        <f>IF(A37&lt;&gt;"", INDEX(Lists!$C$1:$C$10, MATCH(A37, Lists!$A$1:$A$10, 0)), "")</f>
        <v/>
      </c>
    </row>
    <row r="38" spans="1:6" ht="15.75" customHeight="1" x14ac:dyDescent="0.2">
      <c r="A38" s="139"/>
      <c r="B38" s="139"/>
      <c r="C38" s="108"/>
      <c r="D38" s="108"/>
      <c r="E38" s="96">
        <f t="shared" si="0"/>
        <v>0</v>
      </c>
      <c r="F38" s="131" t="str">
        <f>IF(A38&lt;&gt;"", INDEX(Lists!$C$1:$C$10, MATCH(A38, Lists!$A$1:$A$10, 0)), "")</f>
        <v/>
      </c>
    </row>
    <row r="39" spans="1:6" ht="15.75" customHeight="1" x14ac:dyDescent="0.2">
      <c r="A39" s="139"/>
      <c r="B39" s="139"/>
      <c r="C39" s="108"/>
      <c r="D39" s="108"/>
      <c r="E39" s="96">
        <f t="shared" si="0"/>
        <v>0</v>
      </c>
      <c r="F39" s="131" t="str">
        <f>IF(A39&lt;&gt;"", INDEX(Lists!$C$1:$C$10, MATCH(A39, Lists!$A$1:$A$10, 0)), "")</f>
        <v/>
      </c>
    </row>
    <row r="40" spans="1:6" ht="15.75" customHeight="1" x14ac:dyDescent="0.2">
      <c r="A40" s="139"/>
      <c r="B40" s="139"/>
      <c r="C40" s="108"/>
      <c r="D40" s="108"/>
      <c r="E40" s="96">
        <f t="shared" si="0"/>
        <v>0</v>
      </c>
      <c r="F40" s="131" t="str">
        <f>IF(A40&lt;&gt;"", INDEX(Lists!$C$1:$C$10, MATCH(A40, Lists!$A$1:$A$10, 0)), "")</f>
        <v/>
      </c>
    </row>
    <row r="41" spans="1:6" ht="15.75" customHeight="1" x14ac:dyDescent="0.2">
      <c r="A41" s="139"/>
      <c r="B41" s="139"/>
      <c r="C41" s="108"/>
      <c r="D41" s="108"/>
      <c r="E41" s="96">
        <f t="shared" si="0"/>
        <v>0</v>
      </c>
      <c r="F41" s="131" t="str">
        <f>IF(A41&lt;&gt;"", INDEX(Lists!$C$1:$C$10, MATCH(A41, Lists!$A$1:$A$10, 0)), "")</f>
        <v/>
      </c>
    </row>
    <row r="42" spans="1:6" ht="15.75" customHeight="1" x14ac:dyDescent="0.2">
      <c r="A42" s="139"/>
      <c r="B42" s="139"/>
      <c r="C42" s="108"/>
      <c r="D42" s="108"/>
      <c r="E42" s="96">
        <f t="shared" si="0"/>
        <v>0</v>
      </c>
      <c r="F42" s="131" t="str">
        <f>IF(A42&lt;&gt;"", INDEX(Lists!$C$1:$C$10, MATCH(A42, Lists!$A$1:$A$10, 0)), "")</f>
        <v/>
      </c>
    </row>
    <row r="43" spans="1:6" ht="15.75" customHeight="1" x14ac:dyDescent="0.2">
      <c r="A43" s="139"/>
      <c r="B43" s="139"/>
      <c r="C43" s="108"/>
      <c r="D43" s="108"/>
      <c r="E43" s="96">
        <f t="shared" si="0"/>
        <v>0</v>
      </c>
      <c r="F43" s="131" t="str">
        <f>IF(A43&lt;&gt;"", INDEX(Lists!$C$1:$C$10, MATCH(A43, Lists!$A$1:$A$10, 0)), "")</f>
        <v/>
      </c>
    </row>
    <row r="44" spans="1:6" ht="15.75" customHeight="1" x14ac:dyDescent="0.2">
      <c r="A44" s="139"/>
      <c r="B44" s="139"/>
      <c r="C44" s="108"/>
      <c r="D44" s="108"/>
      <c r="E44" s="96">
        <f t="shared" si="0"/>
        <v>0</v>
      </c>
      <c r="F44" s="131" t="str">
        <f>IF(A44&lt;&gt;"", INDEX(Lists!$C$1:$C$10, MATCH(A44, Lists!$A$1:$A$10, 0)), "")</f>
        <v/>
      </c>
    </row>
    <row r="45" spans="1:6" ht="15.75" customHeight="1" x14ac:dyDescent="0.2">
      <c r="A45" s="139"/>
      <c r="B45" s="139"/>
      <c r="C45" s="108"/>
      <c r="D45" s="108"/>
      <c r="E45" s="96">
        <f t="shared" si="0"/>
        <v>0</v>
      </c>
      <c r="F45" s="131" t="str">
        <f>IF(A45&lt;&gt;"", INDEX(Lists!$C$1:$C$10, MATCH(A45, Lists!$A$1:$A$10, 0)), "")</f>
        <v/>
      </c>
    </row>
    <row r="46" spans="1:6" ht="15.75" customHeight="1" x14ac:dyDescent="0.2">
      <c r="A46" s="139"/>
      <c r="B46" s="139"/>
      <c r="C46" s="108"/>
      <c r="D46" s="108"/>
      <c r="E46" s="96">
        <f t="shared" si="0"/>
        <v>0</v>
      </c>
      <c r="F46" s="131" t="str">
        <f>IF(A46&lt;&gt;"", INDEX(Lists!$C$1:$C$10, MATCH(A46, Lists!$A$1:$A$10, 0)), "")</f>
        <v/>
      </c>
    </row>
    <row r="47" spans="1:6" ht="15.75" customHeight="1" x14ac:dyDescent="0.2">
      <c r="A47" s="139"/>
      <c r="B47" s="139"/>
      <c r="C47" s="108"/>
      <c r="D47" s="108"/>
      <c r="E47" s="96">
        <f t="shared" si="0"/>
        <v>0</v>
      </c>
      <c r="F47" s="131" t="str">
        <f>IF(A47&lt;&gt;"", INDEX(Lists!$C$1:$C$10, MATCH(A47, Lists!$A$1:$A$10, 0)), "")</f>
        <v/>
      </c>
    </row>
    <row r="48" spans="1:6" ht="15.75" customHeight="1" x14ac:dyDescent="0.2">
      <c r="A48" s="139"/>
      <c r="B48" s="139"/>
      <c r="C48" s="108"/>
      <c r="D48" s="108"/>
      <c r="E48" s="96">
        <f t="shared" si="0"/>
        <v>0</v>
      </c>
      <c r="F48" s="131" t="str">
        <f>IF(A48&lt;&gt;"", INDEX(Lists!$C$1:$C$10, MATCH(A48, Lists!$A$1:$A$10, 0)), "")</f>
        <v/>
      </c>
    </row>
    <row r="49" spans="1:6" ht="15.75" customHeight="1" x14ac:dyDescent="0.2">
      <c r="A49" s="139"/>
      <c r="B49" s="139"/>
      <c r="C49" s="108"/>
      <c r="D49" s="108"/>
      <c r="E49" s="96">
        <f t="shared" si="0"/>
        <v>0</v>
      </c>
      <c r="F49" s="131" t="str">
        <f>IF(A49&lt;&gt;"", INDEX(Lists!$C$1:$C$10, MATCH(A49, Lists!$A$1:$A$10, 0)), "")</f>
        <v/>
      </c>
    </row>
    <row r="50" spans="1:6" ht="15.75" customHeight="1" x14ac:dyDescent="0.2">
      <c r="A50" s="139"/>
      <c r="B50" s="139"/>
      <c r="C50" s="108"/>
      <c r="D50" s="108"/>
      <c r="E50" s="96">
        <f t="shared" si="0"/>
        <v>0</v>
      </c>
      <c r="F50" s="131" t="str">
        <f>IF(A50&lt;&gt;"", INDEX(Lists!$C$1:$C$10, MATCH(A50, Lists!$A$1:$A$10, 0)), "")</f>
        <v/>
      </c>
    </row>
    <row r="51" spans="1:6" ht="15.75" customHeight="1" x14ac:dyDescent="0.2">
      <c r="A51" s="139"/>
      <c r="B51" s="139"/>
      <c r="C51" s="108"/>
      <c r="D51" s="108"/>
      <c r="E51" s="96">
        <f t="shared" si="0"/>
        <v>0</v>
      </c>
      <c r="F51" s="131" t="str">
        <f>IF(A51&lt;&gt;"", INDEX(Lists!$C$1:$C$10, MATCH(A51, Lists!$A$1:$A$10, 0)), "")</f>
        <v/>
      </c>
    </row>
    <row r="52" spans="1:6" ht="15.75" customHeight="1" x14ac:dyDescent="0.2">
      <c r="A52" s="139"/>
      <c r="B52" s="139"/>
      <c r="C52" s="108"/>
      <c r="D52" s="108"/>
      <c r="E52" s="96">
        <f t="shared" si="0"/>
        <v>0</v>
      </c>
      <c r="F52" s="131" t="str">
        <f>IF(A52&lt;&gt;"", INDEX(Lists!$C$1:$C$10, MATCH(A52, Lists!$A$1:$A$10, 0)), "")</f>
        <v/>
      </c>
    </row>
    <row r="53" spans="1:6" ht="15.75" customHeight="1" x14ac:dyDescent="0.2">
      <c r="A53" s="139"/>
      <c r="B53" s="139"/>
      <c r="C53" s="108"/>
      <c r="D53" s="108"/>
      <c r="E53" s="96">
        <f t="shared" si="0"/>
        <v>0</v>
      </c>
      <c r="F53" s="131" t="str">
        <f>IF(A53&lt;&gt;"", INDEX(Lists!$C$1:$C$10, MATCH(A53, Lists!$A$1:$A$10, 0)), "")</f>
        <v/>
      </c>
    </row>
    <row r="54" spans="1:6" ht="15.75" customHeight="1" x14ac:dyDescent="0.2">
      <c r="A54" s="139"/>
      <c r="B54" s="139"/>
      <c r="C54" s="108"/>
      <c r="D54" s="108"/>
      <c r="E54" s="96">
        <f t="shared" si="0"/>
        <v>0</v>
      </c>
      <c r="F54" s="131" t="str">
        <f>IF(A54&lt;&gt;"", INDEX(Lists!$C$1:$C$10, MATCH(A54, Lists!$A$1:$A$10, 0)), "")</f>
        <v/>
      </c>
    </row>
    <row r="55" spans="1:6" ht="15.75" customHeight="1" x14ac:dyDescent="0.2">
      <c r="A55" s="139"/>
      <c r="B55" s="139"/>
      <c r="C55" s="108"/>
      <c r="D55" s="108"/>
      <c r="E55" s="96">
        <f t="shared" si="0"/>
        <v>0</v>
      </c>
      <c r="F55" s="131" t="str">
        <f>IF(A55&lt;&gt;"", INDEX(Lists!$C$1:$C$10, MATCH(A55, Lists!$A$1:$A$10, 0)), "")</f>
        <v/>
      </c>
    </row>
    <row r="56" spans="1:6" ht="15.75" customHeight="1" x14ac:dyDescent="0.2">
      <c r="A56" s="139"/>
      <c r="B56" s="139"/>
      <c r="C56" s="108"/>
      <c r="D56" s="108"/>
      <c r="E56" s="96">
        <f t="shared" si="0"/>
        <v>0</v>
      </c>
      <c r="F56" s="131" t="str">
        <f>IF(A56&lt;&gt;"", INDEX(Lists!$C$1:$C$10, MATCH(A56, Lists!$A$1:$A$10, 0)), "")</f>
        <v/>
      </c>
    </row>
    <row r="57" spans="1:6" ht="15.75" customHeight="1" x14ac:dyDescent="0.2"/>
    <row r="58" spans="1:6" ht="15.75" customHeight="1" x14ac:dyDescent="0.2">
      <c r="A58" s="1" t="s">
        <v>215</v>
      </c>
    </row>
  </sheetData>
  <sheetProtection algorithmName="SHA-512" hashValue="K0nLB97Vy+GLzeKRd3/yhBGJcvVdvxOINMw1BEE3RUIba610HGLR67kA4H7ENIwEkzKTS1XvPpD/lLv2HrEOxA==" saltValue="xv4fPQ2vp069ScX8jKZTwQ==" spinCount="100000" sheet="1" objects="1" scenarios="1"/>
  <mergeCells count="5">
    <mergeCell ref="A3:A4"/>
    <mergeCell ref="B3:B4"/>
    <mergeCell ref="C3:E3"/>
    <mergeCell ref="C4:E4"/>
    <mergeCell ref="A1:E1"/>
  </mergeCells>
  <printOptions horizontalCentered="1"/>
  <pageMargins left="0.7" right="0.7" top="0.75" bottom="0.75" header="0.3" footer="0.3"/>
  <pageSetup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Lists!$A$1:$A$10</xm:f>
          </x14:formula1>
          <xm:sqref>A6:A56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FC58"/>
  <sheetViews>
    <sheetView showGridLines="0" zoomScaleNormal="100" zoomScaleSheetLayoutView="100" workbookViewId="0">
      <selection activeCell="A6" sqref="A6"/>
    </sheetView>
  </sheetViews>
  <sheetFormatPr defaultColWidth="0" defaultRowHeight="12.75" zeroHeight="1" x14ac:dyDescent="0.2"/>
  <cols>
    <col min="1" max="1" width="37.28515625" style="1" customWidth="1"/>
    <col min="2" max="2" width="50.7109375" style="1" customWidth="1"/>
    <col min="3" max="3" width="13.28515625" style="1" customWidth="1"/>
    <col min="4" max="4" width="19.28515625" style="132" hidden="1" customWidth="1"/>
    <col min="5" max="16383" width="1.5703125" style="1" hidden="1"/>
    <col min="16384" max="16384" width="8.85546875" style="1" hidden="1"/>
  </cols>
  <sheetData>
    <row r="1" spans="1:4" ht="15.75" customHeight="1" x14ac:dyDescent="0.2">
      <c r="A1" s="144" t="s">
        <v>214</v>
      </c>
      <c r="B1" s="144"/>
      <c r="C1" s="144"/>
    </row>
    <row r="2" spans="1:4" ht="15.75" customHeight="1" x14ac:dyDescent="0.2">
      <c r="A2" s="14"/>
      <c r="B2" s="14"/>
      <c r="C2" s="14"/>
    </row>
    <row r="3" spans="1:4" ht="15.75" customHeight="1" x14ac:dyDescent="0.2">
      <c r="A3" s="152"/>
      <c r="B3" s="147"/>
      <c r="C3" s="113" t="s">
        <v>0</v>
      </c>
    </row>
    <row r="4" spans="1:4" ht="15.75" customHeight="1" x14ac:dyDescent="0.2">
      <c r="A4" s="153"/>
      <c r="B4" s="155"/>
      <c r="C4" s="115" t="s">
        <v>171</v>
      </c>
    </row>
    <row r="5" spans="1:4" ht="15.75" customHeight="1" x14ac:dyDescent="0.2">
      <c r="A5" s="50" t="s">
        <v>178</v>
      </c>
      <c r="B5" s="50" t="s">
        <v>191</v>
      </c>
      <c r="C5" s="52" t="s">
        <v>117</v>
      </c>
      <c r="D5" s="133" t="s">
        <v>178</v>
      </c>
    </row>
    <row r="6" spans="1:4" ht="15.75" customHeight="1" x14ac:dyDescent="0.2">
      <c r="A6" s="139"/>
      <c r="B6" s="139"/>
      <c r="C6" s="108"/>
      <c r="D6" s="134" t="str">
        <f>IF(A6&lt;&gt;"", INDEX(Lists!$D$1:$D$5, MATCH(A6, Lists!$B$1:$B$5, 0)), "")</f>
        <v/>
      </c>
    </row>
    <row r="7" spans="1:4" ht="15.75" customHeight="1" x14ac:dyDescent="0.2">
      <c r="A7" s="139"/>
      <c r="B7" s="139"/>
      <c r="C7" s="108"/>
      <c r="D7" s="134" t="str">
        <f>IF(A7&lt;&gt;"", INDEX(Lists!$D$1:$D$5, MATCH(A7, Lists!$B$1:$B$5, 0)), "")</f>
        <v/>
      </c>
    </row>
    <row r="8" spans="1:4" ht="15.75" customHeight="1" x14ac:dyDescent="0.2">
      <c r="A8" s="139"/>
      <c r="B8" s="139"/>
      <c r="C8" s="108"/>
      <c r="D8" s="134" t="str">
        <f>IF(A8&lt;&gt;"", INDEX(Lists!$D$1:$D$5, MATCH(A8, Lists!$B$1:$B$5, 0)), "")</f>
        <v/>
      </c>
    </row>
    <row r="9" spans="1:4" ht="15.75" customHeight="1" x14ac:dyDescent="0.2">
      <c r="A9" s="139"/>
      <c r="B9" s="139"/>
      <c r="C9" s="108"/>
      <c r="D9" s="134" t="str">
        <f>IF(A9&lt;&gt;"", INDEX(Lists!$D$1:$D$5, MATCH(A9, Lists!$B$1:$B$5, 0)), "")</f>
        <v/>
      </c>
    </row>
    <row r="10" spans="1:4" ht="15.75" customHeight="1" x14ac:dyDescent="0.2">
      <c r="A10" s="139"/>
      <c r="B10" s="139"/>
      <c r="C10" s="108"/>
      <c r="D10" s="134" t="str">
        <f>IF(A10&lt;&gt;"", INDEX(Lists!$D$1:$D$5, MATCH(A10, Lists!$B$1:$B$5, 0)), "")</f>
        <v/>
      </c>
    </row>
    <row r="11" spans="1:4" ht="15.75" customHeight="1" x14ac:dyDescent="0.2">
      <c r="A11" s="139"/>
      <c r="B11" s="139"/>
      <c r="C11" s="108"/>
      <c r="D11" s="134" t="str">
        <f>IF(A11&lt;&gt;"", INDEX(Lists!$D$1:$D$5, MATCH(A11, Lists!$B$1:$B$5, 0)), "")</f>
        <v/>
      </c>
    </row>
    <row r="12" spans="1:4" ht="15.75" customHeight="1" x14ac:dyDescent="0.2">
      <c r="A12" s="139"/>
      <c r="B12" s="139"/>
      <c r="C12" s="108"/>
      <c r="D12" s="134" t="str">
        <f>IF(A12&lt;&gt;"", INDEX(Lists!$D$1:$D$5, MATCH(A12, Lists!$B$1:$B$5, 0)), "")</f>
        <v/>
      </c>
    </row>
    <row r="13" spans="1:4" ht="15.75" customHeight="1" x14ac:dyDescent="0.2">
      <c r="A13" s="139"/>
      <c r="B13" s="139"/>
      <c r="C13" s="108"/>
      <c r="D13" s="134" t="str">
        <f>IF(A13&lt;&gt;"", INDEX(Lists!$D$1:$D$5, MATCH(A13, Lists!$B$1:$B$5, 0)), "")</f>
        <v/>
      </c>
    </row>
    <row r="14" spans="1:4" ht="15.75" customHeight="1" x14ac:dyDescent="0.2">
      <c r="A14" s="139"/>
      <c r="B14" s="139"/>
      <c r="C14" s="108"/>
      <c r="D14" s="134" t="str">
        <f>IF(A14&lt;&gt;"", INDEX(Lists!$D$1:$D$5, MATCH(A14, Lists!$B$1:$B$5, 0)), "")</f>
        <v/>
      </c>
    </row>
    <row r="15" spans="1:4" ht="15.75" customHeight="1" x14ac:dyDescent="0.2">
      <c r="A15" s="139"/>
      <c r="B15" s="139"/>
      <c r="C15" s="108"/>
      <c r="D15" s="134" t="str">
        <f>IF(A15&lt;&gt;"", INDEX(Lists!$D$1:$D$5, MATCH(A15, Lists!$B$1:$B$5, 0)), "")</f>
        <v/>
      </c>
    </row>
    <row r="16" spans="1:4" ht="15.75" customHeight="1" x14ac:dyDescent="0.2">
      <c r="A16" s="139"/>
      <c r="B16" s="139"/>
      <c r="C16" s="108"/>
      <c r="D16" s="134" t="str">
        <f>IF(A16&lt;&gt;"", INDEX(Lists!$D$1:$D$5, MATCH(A16, Lists!$B$1:$B$5, 0)), "")</f>
        <v/>
      </c>
    </row>
    <row r="17" spans="1:4" ht="15.75" customHeight="1" x14ac:dyDescent="0.2">
      <c r="A17" s="139"/>
      <c r="B17" s="139"/>
      <c r="C17" s="108"/>
      <c r="D17" s="134" t="str">
        <f>IF(A17&lt;&gt;"", INDEX(Lists!$D$1:$D$5, MATCH(A17, Lists!$B$1:$B$5, 0)), "")</f>
        <v/>
      </c>
    </row>
    <row r="18" spans="1:4" ht="15.75" customHeight="1" x14ac:dyDescent="0.2">
      <c r="A18" s="139"/>
      <c r="B18" s="139"/>
      <c r="C18" s="108"/>
      <c r="D18" s="134" t="str">
        <f>IF(A18&lt;&gt;"", INDEX(Lists!$D$1:$D$5, MATCH(A18, Lists!$B$1:$B$5, 0)), "")</f>
        <v/>
      </c>
    </row>
    <row r="19" spans="1:4" ht="15.75" customHeight="1" x14ac:dyDescent="0.2">
      <c r="A19" s="139"/>
      <c r="B19" s="139"/>
      <c r="C19" s="108"/>
      <c r="D19" s="134" t="str">
        <f>IF(A19&lt;&gt;"", INDEX(Lists!$D$1:$D$5, MATCH(A19, Lists!$B$1:$B$5, 0)), "")</f>
        <v/>
      </c>
    </row>
    <row r="20" spans="1:4" ht="15.75" customHeight="1" x14ac:dyDescent="0.2">
      <c r="A20" s="139"/>
      <c r="B20" s="139"/>
      <c r="C20" s="108"/>
      <c r="D20" s="134" t="str">
        <f>IF(A20&lt;&gt;"", INDEX(Lists!$D$1:$D$5, MATCH(A20, Lists!$B$1:$B$5, 0)), "")</f>
        <v/>
      </c>
    </row>
    <row r="21" spans="1:4" ht="15.75" customHeight="1" x14ac:dyDescent="0.2">
      <c r="A21" s="139"/>
      <c r="B21" s="139"/>
      <c r="C21" s="108"/>
      <c r="D21" s="134" t="str">
        <f>IF(A21&lt;&gt;"", INDEX(Lists!$D$1:$D$5, MATCH(A21, Lists!$B$1:$B$5, 0)), "")</f>
        <v/>
      </c>
    </row>
    <row r="22" spans="1:4" ht="15.75" customHeight="1" x14ac:dyDescent="0.2">
      <c r="A22" s="139"/>
      <c r="B22" s="139"/>
      <c r="C22" s="108"/>
      <c r="D22" s="134" t="str">
        <f>IF(A22&lt;&gt;"", INDEX(Lists!$D$1:$D$5, MATCH(A22, Lists!$B$1:$B$5, 0)), "")</f>
        <v/>
      </c>
    </row>
    <row r="23" spans="1:4" ht="15.75" customHeight="1" x14ac:dyDescent="0.2">
      <c r="A23" s="139"/>
      <c r="B23" s="139"/>
      <c r="C23" s="108"/>
      <c r="D23" s="134" t="str">
        <f>IF(A23&lt;&gt;"", INDEX(Lists!$D$1:$D$5, MATCH(A23, Lists!$B$1:$B$5, 0)), "")</f>
        <v/>
      </c>
    </row>
    <row r="24" spans="1:4" ht="15.75" customHeight="1" x14ac:dyDescent="0.2">
      <c r="A24" s="139"/>
      <c r="B24" s="139"/>
      <c r="C24" s="108"/>
      <c r="D24" s="134" t="str">
        <f>IF(A24&lt;&gt;"", INDEX(Lists!$D$1:$D$5, MATCH(A24, Lists!$B$1:$B$5, 0)), "")</f>
        <v/>
      </c>
    </row>
    <row r="25" spans="1:4" ht="15.75" customHeight="1" x14ac:dyDescent="0.2">
      <c r="A25" s="139"/>
      <c r="B25" s="139"/>
      <c r="C25" s="108"/>
      <c r="D25" s="134" t="str">
        <f>IF(A25&lt;&gt;"", INDEX(Lists!$D$1:$D$5, MATCH(A25, Lists!$B$1:$B$5, 0)), "")</f>
        <v/>
      </c>
    </row>
    <row r="26" spans="1:4" ht="15.75" customHeight="1" x14ac:dyDescent="0.2">
      <c r="A26" s="139"/>
      <c r="B26" s="139"/>
      <c r="C26" s="108"/>
      <c r="D26" s="134" t="str">
        <f>IF(A26&lt;&gt;"", INDEX(Lists!$D$1:$D$5, MATCH(A26, Lists!$B$1:$B$5, 0)), "")</f>
        <v/>
      </c>
    </row>
    <row r="27" spans="1:4" ht="15.75" customHeight="1" x14ac:dyDescent="0.2">
      <c r="A27" s="139"/>
      <c r="B27" s="139"/>
      <c r="C27" s="108"/>
      <c r="D27" s="134" t="str">
        <f>IF(A27&lt;&gt;"", INDEX(Lists!$D$1:$D$5, MATCH(A27, Lists!$B$1:$B$5, 0)), "")</f>
        <v/>
      </c>
    </row>
    <row r="28" spans="1:4" ht="15.75" customHeight="1" x14ac:dyDescent="0.2">
      <c r="A28" s="139"/>
      <c r="B28" s="139"/>
      <c r="C28" s="108"/>
      <c r="D28" s="134" t="str">
        <f>IF(A28&lt;&gt;"", INDEX(Lists!$D$1:$D$5, MATCH(A28, Lists!$B$1:$B$5, 0)), "")</f>
        <v/>
      </c>
    </row>
    <row r="29" spans="1:4" ht="15.75" customHeight="1" x14ac:dyDescent="0.2">
      <c r="A29" s="139"/>
      <c r="B29" s="139"/>
      <c r="C29" s="108"/>
      <c r="D29" s="134" t="str">
        <f>IF(A29&lt;&gt;"", INDEX(Lists!$D$1:$D$5, MATCH(A29, Lists!$B$1:$B$5, 0)), "")</f>
        <v/>
      </c>
    </row>
    <row r="30" spans="1:4" ht="15.75" customHeight="1" x14ac:dyDescent="0.2">
      <c r="A30" s="139"/>
      <c r="B30" s="139"/>
      <c r="C30" s="108"/>
      <c r="D30" s="134" t="str">
        <f>IF(A30&lt;&gt;"", INDEX(Lists!$D$1:$D$5, MATCH(A30, Lists!$B$1:$B$5, 0)), "")</f>
        <v/>
      </c>
    </row>
    <row r="31" spans="1:4" ht="15.75" customHeight="1" x14ac:dyDescent="0.2">
      <c r="A31" s="139"/>
      <c r="B31" s="139"/>
      <c r="C31" s="108"/>
      <c r="D31" s="134" t="str">
        <f>IF(A31&lt;&gt;"", INDEX(Lists!$D$1:$D$5, MATCH(A31, Lists!$B$1:$B$5, 0)), "")</f>
        <v/>
      </c>
    </row>
    <row r="32" spans="1:4" ht="15.75" customHeight="1" x14ac:dyDescent="0.2">
      <c r="A32" s="139"/>
      <c r="B32" s="139"/>
      <c r="C32" s="108"/>
      <c r="D32" s="134" t="str">
        <f>IF(A32&lt;&gt;"", INDEX(Lists!$D$1:$D$5, MATCH(A32, Lists!$B$1:$B$5, 0)), "")</f>
        <v/>
      </c>
    </row>
    <row r="33" spans="1:4" ht="15.75" customHeight="1" x14ac:dyDescent="0.2">
      <c r="A33" s="139"/>
      <c r="B33" s="139"/>
      <c r="C33" s="108"/>
      <c r="D33" s="134" t="str">
        <f>IF(A33&lt;&gt;"", INDEX(Lists!$D$1:$D$5, MATCH(A33, Lists!$B$1:$B$5, 0)), "")</f>
        <v/>
      </c>
    </row>
    <row r="34" spans="1:4" ht="15.75" customHeight="1" x14ac:dyDescent="0.2">
      <c r="A34" s="139"/>
      <c r="B34" s="139"/>
      <c r="C34" s="108"/>
      <c r="D34" s="134" t="str">
        <f>IF(A34&lt;&gt;"", INDEX(Lists!$D$1:$D$5, MATCH(A34, Lists!$B$1:$B$5, 0)), "")</f>
        <v/>
      </c>
    </row>
    <row r="35" spans="1:4" ht="15.75" customHeight="1" x14ac:dyDescent="0.2">
      <c r="A35" s="139"/>
      <c r="B35" s="139"/>
      <c r="C35" s="108"/>
      <c r="D35" s="134" t="str">
        <f>IF(A35&lt;&gt;"", INDEX(Lists!$D$1:$D$5, MATCH(A35, Lists!$B$1:$B$5, 0)), "")</f>
        <v/>
      </c>
    </row>
    <row r="36" spans="1:4" ht="15.75" customHeight="1" x14ac:dyDescent="0.2">
      <c r="A36" s="139"/>
      <c r="B36" s="139"/>
      <c r="C36" s="108"/>
      <c r="D36" s="134" t="str">
        <f>IF(A36&lt;&gt;"", INDEX(Lists!$D$1:$D$5, MATCH(A36, Lists!$B$1:$B$5, 0)), "")</f>
        <v/>
      </c>
    </row>
    <row r="37" spans="1:4" ht="15.75" customHeight="1" x14ac:dyDescent="0.2">
      <c r="A37" s="139"/>
      <c r="B37" s="139"/>
      <c r="C37" s="108"/>
      <c r="D37" s="134" t="str">
        <f>IF(A37&lt;&gt;"", INDEX(Lists!$D$1:$D$5, MATCH(A37, Lists!$B$1:$B$5, 0)), "")</f>
        <v/>
      </c>
    </row>
    <row r="38" spans="1:4" ht="15.75" customHeight="1" x14ac:dyDescent="0.2">
      <c r="A38" s="139"/>
      <c r="B38" s="139"/>
      <c r="C38" s="108"/>
      <c r="D38" s="134" t="str">
        <f>IF(A38&lt;&gt;"", INDEX(Lists!$D$1:$D$5, MATCH(A38, Lists!$B$1:$B$5, 0)), "")</f>
        <v/>
      </c>
    </row>
    <row r="39" spans="1:4" ht="15.75" customHeight="1" x14ac:dyDescent="0.2">
      <c r="A39" s="139"/>
      <c r="B39" s="139"/>
      <c r="C39" s="108"/>
      <c r="D39" s="134" t="str">
        <f>IF(A39&lt;&gt;"", INDEX(Lists!$D$1:$D$5, MATCH(A39, Lists!$B$1:$B$5, 0)), "")</f>
        <v/>
      </c>
    </row>
    <row r="40" spans="1:4" ht="15.75" customHeight="1" x14ac:dyDescent="0.2">
      <c r="A40" s="139"/>
      <c r="B40" s="139"/>
      <c r="C40" s="108"/>
      <c r="D40" s="134" t="str">
        <f>IF(A40&lt;&gt;"", INDEX(Lists!$D$1:$D$5, MATCH(A40, Lists!$B$1:$B$5, 0)), "")</f>
        <v/>
      </c>
    </row>
    <row r="41" spans="1:4" ht="15.75" customHeight="1" x14ac:dyDescent="0.2">
      <c r="A41" s="139"/>
      <c r="B41" s="139"/>
      <c r="C41" s="108"/>
      <c r="D41" s="134" t="str">
        <f>IF(A41&lt;&gt;"", INDEX(Lists!$D$1:$D$5, MATCH(A41, Lists!$B$1:$B$5, 0)), "")</f>
        <v/>
      </c>
    </row>
    <row r="42" spans="1:4" ht="15.75" customHeight="1" x14ac:dyDescent="0.2">
      <c r="A42" s="139"/>
      <c r="B42" s="139"/>
      <c r="C42" s="108"/>
      <c r="D42" s="134" t="str">
        <f>IF(A42&lt;&gt;"", INDEX(Lists!$D$1:$D$5, MATCH(A42, Lists!$B$1:$B$5, 0)), "")</f>
        <v/>
      </c>
    </row>
    <row r="43" spans="1:4" ht="15.75" customHeight="1" x14ac:dyDescent="0.2">
      <c r="A43" s="139"/>
      <c r="B43" s="139"/>
      <c r="C43" s="108"/>
      <c r="D43" s="134" t="str">
        <f>IF(A43&lt;&gt;"", INDEX(Lists!$D$1:$D$5, MATCH(A43, Lists!$B$1:$B$5, 0)), "")</f>
        <v/>
      </c>
    </row>
    <row r="44" spans="1:4" ht="15.75" customHeight="1" x14ac:dyDescent="0.2">
      <c r="A44" s="139"/>
      <c r="B44" s="139"/>
      <c r="C44" s="108"/>
      <c r="D44" s="134" t="str">
        <f>IF(A44&lt;&gt;"", INDEX(Lists!$D$1:$D$5, MATCH(A44, Lists!$B$1:$B$5, 0)), "")</f>
        <v/>
      </c>
    </row>
    <row r="45" spans="1:4" ht="15.75" customHeight="1" x14ac:dyDescent="0.2">
      <c r="A45" s="139"/>
      <c r="B45" s="139"/>
      <c r="C45" s="108"/>
      <c r="D45" s="134" t="str">
        <f>IF(A45&lt;&gt;"", INDEX(Lists!$D$1:$D$5, MATCH(A45, Lists!$B$1:$B$5, 0)), "")</f>
        <v/>
      </c>
    </row>
    <row r="46" spans="1:4" ht="15.75" customHeight="1" x14ac:dyDescent="0.2">
      <c r="A46" s="139"/>
      <c r="B46" s="139"/>
      <c r="C46" s="108"/>
      <c r="D46" s="134" t="str">
        <f>IF(A46&lt;&gt;"", INDEX(Lists!$D$1:$D$5, MATCH(A46, Lists!$B$1:$B$5, 0)), "")</f>
        <v/>
      </c>
    </row>
    <row r="47" spans="1:4" ht="15.75" customHeight="1" x14ac:dyDescent="0.2">
      <c r="A47" s="139"/>
      <c r="B47" s="139"/>
      <c r="C47" s="108"/>
      <c r="D47" s="134" t="str">
        <f>IF(A47&lt;&gt;"", INDEX(Lists!$D$1:$D$5, MATCH(A47, Lists!$B$1:$B$5, 0)), "")</f>
        <v/>
      </c>
    </row>
    <row r="48" spans="1:4" ht="15.75" customHeight="1" x14ac:dyDescent="0.2">
      <c r="A48" s="139"/>
      <c r="B48" s="139"/>
      <c r="C48" s="108"/>
      <c r="D48" s="134" t="str">
        <f>IF(A48&lt;&gt;"", INDEX(Lists!$D$1:$D$5, MATCH(A48, Lists!$B$1:$B$5, 0)), "")</f>
        <v/>
      </c>
    </row>
    <row r="49" spans="1:4" ht="15.75" customHeight="1" x14ac:dyDescent="0.2">
      <c r="A49" s="139"/>
      <c r="B49" s="139"/>
      <c r="C49" s="108"/>
      <c r="D49" s="134" t="str">
        <f>IF(A49&lt;&gt;"", INDEX(Lists!$D$1:$D$5, MATCH(A49, Lists!$B$1:$B$5, 0)), "")</f>
        <v/>
      </c>
    </row>
    <row r="50" spans="1:4" ht="15.75" customHeight="1" x14ac:dyDescent="0.2">
      <c r="A50" s="139"/>
      <c r="B50" s="139"/>
      <c r="C50" s="108"/>
      <c r="D50" s="134" t="str">
        <f>IF(A50&lt;&gt;"", INDEX(Lists!$D$1:$D$5, MATCH(A50, Lists!$B$1:$B$5, 0)), "")</f>
        <v/>
      </c>
    </row>
    <row r="51" spans="1:4" ht="15.75" customHeight="1" x14ac:dyDescent="0.2">
      <c r="A51" s="139"/>
      <c r="B51" s="139"/>
      <c r="C51" s="108"/>
      <c r="D51" s="134" t="str">
        <f>IF(A51&lt;&gt;"", INDEX(Lists!$D$1:$D$5, MATCH(A51, Lists!$B$1:$B$5, 0)), "")</f>
        <v/>
      </c>
    </row>
    <row r="52" spans="1:4" ht="15.75" customHeight="1" x14ac:dyDescent="0.2">
      <c r="A52" s="139"/>
      <c r="B52" s="139"/>
      <c r="C52" s="108"/>
      <c r="D52" s="134" t="str">
        <f>IF(A52&lt;&gt;"", INDEX(Lists!$D$1:$D$5, MATCH(A52, Lists!$B$1:$B$5, 0)), "")</f>
        <v/>
      </c>
    </row>
    <row r="53" spans="1:4" ht="15.75" customHeight="1" x14ac:dyDescent="0.2">
      <c r="A53" s="139"/>
      <c r="B53" s="139"/>
      <c r="C53" s="108"/>
      <c r="D53" s="134" t="str">
        <f>IF(A53&lt;&gt;"", INDEX(Lists!$D$1:$D$5, MATCH(A53, Lists!$B$1:$B$5, 0)), "")</f>
        <v/>
      </c>
    </row>
    <row r="54" spans="1:4" ht="15.75" customHeight="1" x14ac:dyDescent="0.2">
      <c r="A54" s="139"/>
      <c r="B54" s="139"/>
      <c r="C54" s="108"/>
      <c r="D54" s="134" t="str">
        <f>IF(A54&lt;&gt;"", INDEX(Lists!$D$1:$D$5, MATCH(A54, Lists!$B$1:$B$5, 0)), "")</f>
        <v/>
      </c>
    </row>
    <row r="55" spans="1:4" ht="15.75" customHeight="1" x14ac:dyDescent="0.2">
      <c r="A55" s="139"/>
      <c r="B55" s="139"/>
      <c r="C55" s="108"/>
      <c r="D55" s="134" t="str">
        <f>IF(A55&lt;&gt;"", INDEX(Lists!$D$1:$D$5, MATCH(A55, Lists!$B$1:$B$5, 0)), "")</f>
        <v/>
      </c>
    </row>
    <row r="56" spans="1:4" ht="15.75" customHeight="1" x14ac:dyDescent="0.2">
      <c r="A56" s="139"/>
      <c r="B56" s="139"/>
      <c r="C56" s="108"/>
      <c r="D56" s="134" t="str">
        <f>IF(A56&lt;&gt;"", INDEX(Lists!$D$1:$D$5, MATCH(A56, Lists!$B$1:$B$5, 0)), "")</f>
        <v/>
      </c>
    </row>
    <row r="57" spans="1:4" ht="15.75" customHeight="1" x14ac:dyDescent="0.2">
      <c r="A57" s="160" t="s">
        <v>213</v>
      </c>
      <c r="B57" s="160"/>
      <c r="C57" s="160"/>
    </row>
    <row r="58" spans="1:4" ht="15.75" customHeight="1" x14ac:dyDescent="0.2">
      <c r="A58" s="161"/>
      <c r="B58" s="161"/>
      <c r="C58" s="161"/>
    </row>
  </sheetData>
  <sheetProtection algorithmName="SHA-512" hashValue="m7v/JHo939lltLW5Oj1yfBtJIMCRMdfxnjsLpen+ahuZU7ot3TvNk+kTAxrj4EzP1O37/okKrFSqqIfcsDGSeA==" saltValue="sHYFPdYSHUXDlbMwCgRPng==" spinCount="100000" sheet="1" objects="1" scenarios="1"/>
  <mergeCells count="4">
    <mergeCell ref="A1:C1"/>
    <mergeCell ref="A3:A4"/>
    <mergeCell ref="B3:B4"/>
    <mergeCell ref="A57:C58"/>
  </mergeCells>
  <printOptions horizontalCentered="1"/>
  <pageMargins left="0.7" right="0.7" top="0.45" bottom="0.45" header="0.3" footer="0"/>
  <pageSetup scale="8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Lists!$B$1:$B$5</xm:f>
          </x14:formula1>
          <xm:sqref>A6:A56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10"/>
  <sheetViews>
    <sheetView workbookViewId="0"/>
  </sheetViews>
  <sheetFormatPr defaultRowHeight="15" x14ac:dyDescent="0.25"/>
  <cols>
    <col min="1" max="1" width="28.42578125" bestFit="1" customWidth="1"/>
    <col min="2" max="2" width="44.28515625" bestFit="1" customWidth="1"/>
    <col min="3" max="3" width="24.7109375" bestFit="1" customWidth="1"/>
  </cols>
  <sheetData>
    <row r="1" spans="1:4" x14ac:dyDescent="0.25">
      <c r="A1" t="s">
        <v>179</v>
      </c>
      <c r="B1" t="s">
        <v>184</v>
      </c>
      <c r="C1" s="110">
        <v>1.8</v>
      </c>
      <c r="D1" s="110">
        <v>2.1800000000000002</v>
      </c>
    </row>
    <row r="2" spans="1:4" x14ac:dyDescent="0.25">
      <c r="A2" t="s">
        <v>180</v>
      </c>
      <c r="B2" t="s">
        <v>185</v>
      </c>
      <c r="C2" s="110">
        <v>2.2999999999999998</v>
      </c>
      <c r="D2" s="110">
        <v>2.23</v>
      </c>
    </row>
    <row r="3" spans="1:4" x14ac:dyDescent="0.25">
      <c r="A3" t="s">
        <v>181</v>
      </c>
      <c r="B3" t="s">
        <v>186</v>
      </c>
      <c r="C3" s="110">
        <v>4.8</v>
      </c>
      <c r="D3" s="110">
        <v>3</v>
      </c>
    </row>
    <row r="4" spans="1:4" x14ac:dyDescent="0.25">
      <c r="A4" t="s">
        <v>189</v>
      </c>
      <c r="B4" t="s">
        <v>187</v>
      </c>
      <c r="C4" s="110">
        <v>5</v>
      </c>
      <c r="D4" s="110">
        <v>4.4000000000000004</v>
      </c>
    </row>
    <row r="5" spans="1:4" x14ac:dyDescent="0.25">
      <c r="A5" t="s">
        <v>182</v>
      </c>
      <c r="B5" t="s">
        <v>188</v>
      </c>
      <c r="C5" s="110">
        <v>7.3</v>
      </c>
      <c r="D5" s="110">
        <v>6.2</v>
      </c>
    </row>
    <row r="6" spans="1:4" x14ac:dyDescent="0.25">
      <c r="A6" t="s">
        <v>183</v>
      </c>
      <c r="C6" s="110">
        <v>8.5500000000000007</v>
      </c>
      <c r="D6" s="111"/>
    </row>
    <row r="7" spans="1:4" x14ac:dyDescent="0.25">
      <c r="A7" t="s">
        <v>199</v>
      </c>
      <c r="C7" s="110">
        <v>9.1999999999999993</v>
      </c>
      <c r="D7" s="111"/>
    </row>
    <row r="8" spans="1:4" x14ac:dyDescent="0.25">
      <c r="A8" t="s">
        <v>200</v>
      </c>
      <c r="C8" s="110" t="s">
        <v>200</v>
      </c>
      <c r="D8" s="111"/>
    </row>
    <row r="9" spans="1:4" x14ac:dyDescent="0.25">
      <c r="A9" t="s">
        <v>201</v>
      </c>
      <c r="C9" s="110" t="s">
        <v>201</v>
      </c>
      <c r="D9" s="111"/>
    </row>
    <row r="10" spans="1:4" x14ac:dyDescent="0.25">
      <c r="A10" t="s">
        <v>202</v>
      </c>
      <c r="C10" s="110" t="s">
        <v>202</v>
      </c>
      <c r="D10" s="111"/>
    </row>
  </sheetData>
  <sheetProtection algorithmName="SHA-512" hashValue="u21XjloCXeaxEL30PLkGZ+ASTe6iCB457+kPdT3cAwDLqBwBUcqk/0UKj/TllSIaF0js0AidgsPuFK9oi/x69Q==" saltValue="YjFERvcs6E8fxKVmYalyWQ=="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33"/>
  <sheetViews>
    <sheetView showGridLines="0" zoomScaleNormal="100" zoomScaleSheetLayoutView="100" workbookViewId="0">
      <selection activeCell="C8" sqref="C8"/>
    </sheetView>
  </sheetViews>
  <sheetFormatPr defaultColWidth="0" defaultRowHeight="12.75" zeroHeight="1" x14ac:dyDescent="0.2"/>
  <cols>
    <col min="1" max="1" width="9.140625" style="14" customWidth="1"/>
    <col min="2" max="2" width="33.28515625" style="14" customWidth="1"/>
    <col min="3" max="4" width="13.28515625" style="14" customWidth="1"/>
    <col min="5" max="5" width="13.7109375" style="14" customWidth="1"/>
    <col min="6" max="6" width="13.28515625" style="14" customWidth="1"/>
    <col min="7" max="8" width="0" style="14" hidden="1" customWidth="1"/>
    <col min="9" max="16384" width="9.140625" style="14" hidden="1"/>
  </cols>
  <sheetData>
    <row r="1" spans="1:8" ht="15.75" customHeight="1" x14ac:dyDescent="0.2">
      <c r="A1" s="144" t="s">
        <v>192</v>
      </c>
      <c r="B1" s="144"/>
      <c r="C1" s="144"/>
      <c r="D1" s="144"/>
      <c r="E1" s="144"/>
      <c r="F1" s="144"/>
    </row>
    <row r="2" spans="1:8" ht="15.75" customHeight="1" x14ac:dyDescent="0.2"/>
    <row r="3" spans="1:8" ht="15.75" customHeight="1" x14ac:dyDescent="0.2">
      <c r="A3" s="28"/>
      <c r="B3" s="29"/>
      <c r="C3" s="163" t="s">
        <v>216</v>
      </c>
      <c r="D3" s="164"/>
      <c r="E3" s="165" t="s">
        <v>118</v>
      </c>
      <c r="F3" s="165" t="s">
        <v>73</v>
      </c>
    </row>
    <row r="4" spans="1:8" ht="15.75" customHeight="1" x14ac:dyDescent="0.2">
      <c r="A4" s="119" t="s">
        <v>117</v>
      </c>
      <c r="B4" s="30"/>
      <c r="C4" s="135" t="s">
        <v>240</v>
      </c>
      <c r="D4" s="112" t="s">
        <v>236</v>
      </c>
      <c r="E4" s="166"/>
      <c r="F4" s="166"/>
    </row>
    <row r="5" spans="1:8" ht="15.75" customHeight="1" x14ac:dyDescent="0.2">
      <c r="A5" s="98"/>
      <c r="B5" s="3"/>
      <c r="C5" s="31"/>
      <c r="D5" s="98"/>
      <c r="E5" s="98"/>
      <c r="F5" s="32"/>
    </row>
    <row r="6" spans="1:8" ht="15.75" customHeight="1" x14ac:dyDescent="0.2">
      <c r="A6" s="6">
        <v>1</v>
      </c>
      <c r="B6" s="72" t="s">
        <v>74</v>
      </c>
      <c r="C6" s="33"/>
      <c r="D6" s="3"/>
      <c r="E6" s="3"/>
      <c r="F6" s="33"/>
    </row>
    <row r="7" spans="1:8" ht="15.75" customHeight="1" x14ac:dyDescent="0.2">
      <c r="A7" s="5"/>
      <c r="B7" s="3"/>
      <c r="C7" s="33"/>
      <c r="D7" s="3"/>
      <c r="E7" s="3"/>
      <c r="F7" s="33"/>
    </row>
    <row r="8" spans="1:8" ht="15.75" customHeight="1" x14ac:dyDescent="0.2">
      <c r="A8" s="2">
        <v>1.1000000000000001</v>
      </c>
      <c r="B8" s="3" t="s">
        <v>30</v>
      </c>
      <c r="C8" s="109"/>
      <c r="D8" s="109"/>
      <c r="E8" s="109"/>
      <c r="F8" s="61">
        <f>SUM(C8:E8)</f>
        <v>0</v>
      </c>
    </row>
    <row r="9" spans="1:8" ht="15.75" customHeight="1" x14ac:dyDescent="0.2">
      <c r="A9" s="2"/>
      <c r="B9" s="3"/>
      <c r="C9" s="62"/>
      <c r="D9" s="63"/>
      <c r="E9" s="63"/>
      <c r="F9" s="64"/>
    </row>
    <row r="10" spans="1:8" ht="15.75" customHeight="1" x14ac:dyDescent="0.2">
      <c r="A10" s="2">
        <v>1.2</v>
      </c>
      <c r="B10" s="3" t="s">
        <v>31</v>
      </c>
      <c r="C10" s="109"/>
      <c r="D10" s="109"/>
      <c r="E10" s="109"/>
      <c r="F10" s="61">
        <f>SUM(C10:E10)</f>
        <v>0</v>
      </c>
    </row>
    <row r="11" spans="1:8" ht="15.75" customHeight="1" x14ac:dyDescent="0.2">
      <c r="A11" s="2"/>
      <c r="B11" s="3"/>
      <c r="C11" s="62"/>
      <c r="D11" s="63"/>
      <c r="E11" s="63"/>
      <c r="F11" s="64"/>
    </row>
    <row r="12" spans="1:8" ht="15.75" customHeight="1" x14ac:dyDescent="0.2">
      <c r="A12" s="2">
        <v>1.3</v>
      </c>
      <c r="B12" s="3" t="s">
        <v>167</v>
      </c>
      <c r="C12" s="61">
        <f>SUM(C13:C14)</f>
        <v>0</v>
      </c>
      <c r="D12" s="61">
        <f t="shared" ref="D12:E12" si="0">SUM(D13:D14)</f>
        <v>0</v>
      </c>
      <c r="E12" s="61">
        <f t="shared" si="0"/>
        <v>0</v>
      </c>
      <c r="F12" s="61">
        <f t="shared" ref="F12" si="1">SUM(C12:E12)</f>
        <v>0</v>
      </c>
    </row>
    <row r="13" spans="1:8" ht="15.75" customHeight="1" x14ac:dyDescent="0.2">
      <c r="A13" s="2">
        <v>1.31</v>
      </c>
      <c r="B13" s="3" t="s">
        <v>75</v>
      </c>
      <c r="C13" s="109"/>
      <c r="D13" s="109"/>
      <c r="E13" s="109"/>
      <c r="F13" s="61">
        <f>SUM(C13:E13)</f>
        <v>0</v>
      </c>
    </row>
    <row r="14" spans="1:8" ht="15.75" customHeight="1" x14ac:dyDescent="0.2">
      <c r="A14" s="2">
        <v>1.32</v>
      </c>
      <c r="B14" s="3" t="s">
        <v>76</v>
      </c>
      <c r="C14" s="109"/>
      <c r="D14" s="109"/>
      <c r="E14" s="109"/>
      <c r="F14" s="61">
        <f>SUM(C14:E14)</f>
        <v>0</v>
      </c>
    </row>
    <row r="15" spans="1:8" ht="15.75" customHeight="1" x14ac:dyDescent="0.2">
      <c r="A15" s="2"/>
      <c r="B15" s="3"/>
      <c r="C15" s="62"/>
      <c r="D15" s="63"/>
      <c r="E15" s="63"/>
      <c r="F15" s="64"/>
    </row>
    <row r="16" spans="1:8" ht="15.75" customHeight="1" x14ac:dyDescent="0.2">
      <c r="A16" s="2">
        <v>1.4</v>
      </c>
      <c r="B16" s="3" t="s">
        <v>153</v>
      </c>
      <c r="C16" s="109"/>
      <c r="D16" s="109"/>
      <c r="E16" s="109"/>
      <c r="F16" s="61">
        <f>SUM(C16:E16)</f>
        <v>0</v>
      </c>
      <c r="H16" s="67"/>
    </row>
    <row r="17" spans="1:6" ht="15.75" customHeight="1" x14ac:dyDescent="0.2">
      <c r="A17" s="2"/>
      <c r="B17" s="3"/>
      <c r="C17" s="62"/>
      <c r="D17" s="63"/>
      <c r="E17" s="63"/>
      <c r="F17" s="64"/>
    </row>
    <row r="18" spans="1:6" ht="15.75" customHeight="1" x14ac:dyDescent="0.2">
      <c r="A18" s="2">
        <v>1.5</v>
      </c>
      <c r="B18" s="3" t="s">
        <v>77</v>
      </c>
      <c r="C18" s="109"/>
      <c r="D18" s="109"/>
      <c r="E18" s="109"/>
      <c r="F18" s="61">
        <f>SUM(C18:E18)</f>
        <v>0</v>
      </c>
    </row>
    <row r="19" spans="1:6" ht="15.75" customHeight="1" x14ac:dyDescent="0.2">
      <c r="A19" s="2"/>
      <c r="B19" s="3"/>
      <c r="C19" s="62"/>
      <c r="D19" s="63"/>
      <c r="E19" s="63"/>
      <c r="F19" s="64"/>
    </row>
    <row r="20" spans="1:6" ht="15.75" customHeight="1" x14ac:dyDescent="0.2">
      <c r="A20" s="2">
        <v>1.6</v>
      </c>
      <c r="B20" s="3" t="s">
        <v>78</v>
      </c>
      <c r="C20" s="109"/>
      <c r="D20" s="109"/>
      <c r="E20" s="109"/>
      <c r="F20" s="61">
        <f>SUM(C20:E20)</f>
        <v>0</v>
      </c>
    </row>
    <row r="21" spans="1:6" ht="15.75" customHeight="1" x14ac:dyDescent="0.2">
      <c r="A21" s="2"/>
      <c r="B21" s="3"/>
      <c r="C21" s="62"/>
      <c r="D21" s="63"/>
      <c r="E21" s="63"/>
      <c r="F21" s="64"/>
    </row>
    <row r="22" spans="1:6" ht="15.75" customHeight="1" x14ac:dyDescent="0.2">
      <c r="A22" s="2">
        <v>1.7</v>
      </c>
      <c r="B22" s="3" t="s">
        <v>79</v>
      </c>
      <c r="C22" s="61">
        <f>SUM(C23:C24)</f>
        <v>0</v>
      </c>
      <c r="D22" s="61">
        <f t="shared" ref="D22:E22" si="2">SUM(D23:D24)</f>
        <v>0</v>
      </c>
      <c r="E22" s="61">
        <f t="shared" si="2"/>
        <v>0</v>
      </c>
      <c r="F22" s="61">
        <f t="shared" ref="F22:F24" si="3">SUM(C22:E22)</f>
        <v>0</v>
      </c>
    </row>
    <row r="23" spans="1:6" ht="15.75" customHeight="1" x14ac:dyDescent="0.2">
      <c r="A23" s="2">
        <v>1.71</v>
      </c>
      <c r="B23" s="3" t="s">
        <v>80</v>
      </c>
      <c r="C23" s="109"/>
      <c r="D23" s="109"/>
      <c r="E23" s="109"/>
      <c r="F23" s="61">
        <f t="shared" si="3"/>
        <v>0</v>
      </c>
    </row>
    <row r="24" spans="1:6" ht="15.75" customHeight="1" x14ac:dyDescent="0.2">
      <c r="A24" s="2">
        <v>1.72</v>
      </c>
      <c r="B24" s="3" t="s">
        <v>81</v>
      </c>
      <c r="C24" s="109"/>
      <c r="D24" s="109"/>
      <c r="E24" s="109"/>
      <c r="F24" s="61">
        <f t="shared" si="3"/>
        <v>0</v>
      </c>
    </row>
    <row r="25" spans="1:6" ht="15.75" customHeight="1" x14ac:dyDescent="0.2">
      <c r="A25" s="2"/>
      <c r="B25" s="3"/>
      <c r="C25" s="62"/>
      <c r="D25" s="63"/>
      <c r="E25" s="63"/>
      <c r="F25" s="64"/>
    </row>
    <row r="26" spans="1:6" ht="15.75" customHeight="1" x14ac:dyDescent="0.2">
      <c r="A26" s="2">
        <v>1.8</v>
      </c>
      <c r="B26" s="3" t="s">
        <v>127</v>
      </c>
      <c r="C26" s="109"/>
      <c r="D26" s="109"/>
      <c r="E26" s="109"/>
      <c r="F26" s="61">
        <f>SUM(C26:E26)</f>
        <v>0</v>
      </c>
    </row>
    <row r="27" spans="1:6" ht="15.75" customHeight="1" x14ac:dyDescent="0.2">
      <c r="A27" s="5"/>
      <c r="B27" s="72"/>
      <c r="C27" s="62"/>
      <c r="D27" s="63"/>
      <c r="E27" s="63"/>
      <c r="F27" s="64"/>
    </row>
    <row r="28" spans="1:6" ht="15.75" customHeight="1" x14ac:dyDescent="0.2">
      <c r="A28" s="5"/>
      <c r="B28" s="72" t="s">
        <v>82</v>
      </c>
      <c r="C28" s="93">
        <f>C8+C10+C12+C16+C18+C20+C22+C26</f>
        <v>0</v>
      </c>
      <c r="D28" s="93">
        <f t="shared" ref="D28:E28" si="4">D8+D10+D12+D16+D18+D20+D22+D26</f>
        <v>0</v>
      </c>
      <c r="E28" s="93">
        <f t="shared" si="4"/>
        <v>0</v>
      </c>
      <c r="F28" s="94">
        <f>SUM(C28:E28)</f>
        <v>0</v>
      </c>
    </row>
    <row r="29" spans="1:6" ht="15.75" customHeight="1" x14ac:dyDescent="0.2"/>
    <row r="30" spans="1:6" ht="15.75" customHeight="1" x14ac:dyDescent="0.2">
      <c r="A30" s="162" t="s">
        <v>217</v>
      </c>
      <c r="B30" s="162"/>
      <c r="C30" s="162"/>
      <c r="D30" s="162"/>
      <c r="E30" s="162"/>
      <c r="F30" s="162"/>
    </row>
    <row r="33" s="14" customFormat="1" hidden="1" x14ac:dyDescent="0.2"/>
  </sheetData>
  <sheetProtection algorithmName="SHA-512" hashValue="RWSm6uLUTK2KGgDzUPbJJacPSbYn/rin0a+vQ3izlQu3K91fHNLzRR5kWg44B27JgOLQa33go2iGJabOiSTmMw==" saltValue="SpttE/Ji9X6JeAosqhOwXg==" spinCount="100000" sheet="1" objects="1" scenarios="1"/>
  <mergeCells count="5">
    <mergeCell ref="A30:F30"/>
    <mergeCell ref="A1:F1"/>
    <mergeCell ref="C3:D3"/>
    <mergeCell ref="E3:E4"/>
    <mergeCell ref="F3:F4"/>
  </mergeCells>
  <printOptions horizontalCentered="1"/>
  <pageMargins left="0.7" right="0.7" top="0.75" bottom="0.75" header="0.3" footer="0.3"/>
  <pageSetup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AME Standard Document" ma:contentTypeID="0x010100A09CFFC786F9644AAFC83F620EC5A42300E98528C77E50204E8A55AE5FC2295C1C" ma:contentTypeVersion="2" ma:contentTypeDescription="" ma:contentTypeScope="" ma:versionID="b544285dbc01c9f81fe0fa23a59fe539">
  <xsd:schema xmlns:xsd="http://www.w3.org/2001/XMLSchema" xmlns:xs="http://www.w3.org/2001/XMLSchema" xmlns:p="http://schemas.microsoft.com/office/2006/metadata/properties" xmlns:ns2="47dfa4c5-8fab-4a5d-ac99-1abe7f95f7cf" targetNamespace="http://schemas.microsoft.com/office/2006/metadata/properties" ma:root="true" ma:fieldsID="ce78b292d4aea65a1402f79f791f9f53" ns2:_="">
    <xsd:import namespace="47dfa4c5-8fab-4a5d-ac99-1abe7f95f7c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fa4c5-8fab-4a5d-ac99-1abe7f95f7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7dfa4c5-8fab-4a5d-ac99-1abe7f95f7cf">
      <UserInfo>
        <DisplayName/>
        <AccountId xsi:nil="true"/>
        <AccountType/>
      </UserInfo>
    </SharedWithUsers>
  </documentManagement>
</p:properties>
</file>

<file path=customXml/itemProps1.xml><?xml version="1.0" encoding="utf-8"?>
<ds:datastoreItem xmlns:ds="http://schemas.openxmlformats.org/officeDocument/2006/customXml" ds:itemID="{FD000ABF-0B12-4DEF-86AD-EF08DEB71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fa4c5-8fab-4a5d-ac99-1abe7f95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E3AFA-8B08-4397-8BC3-A7F773B45331}">
  <ds:schemaRefs>
    <ds:schemaRef ds:uri="http://schemas.microsoft.com/sharepoint/v3/contenttype/forms"/>
  </ds:schemaRefs>
</ds:datastoreItem>
</file>

<file path=customXml/itemProps3.xml><?xml version="1.0" encoding="utf-8"?>
<ds:datastoreItem xmlns:ds="http://schemas.openxmlformats.org/officeDocument/2006/customXml" ds:itemID="{8675A8C4-9044-43E4-8E48-3067478DA8A7}">
  <ds:schemaRef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47dfa4c5-8fab-4a5d-ac99-1abe7f95f7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A. BALANCE SHEET</vt:lpstr>
      <vt:lpstr>B. INCOME STATEMENT</vt:lpstr>
      <vt:lpstr>D. NOTES TO THE BALANCE SHEET</vt:lpstr>
      <vt:lpstr>E. NOTES TO THE INCOME STAT</vt:lpstr>
      <vt:lpstr>F. OTHER ITEMS - BALANCE SHEET</vt:lpstr>
      <vt:lpstr>G. OTHER ITEMS - INC. STATEMENT</vt:lpstr>
      <vt:lpstr>H.BREAK-DOWN OF THE INVESTMENTS</vt:lpstr>
      <vt:lpstr>I. THE 40-60% INVESTMENT RULE</vt:lpstr>
      <vt:lpstr>J. COVERAGE TEST </vt:lpstr>
      <vt:lpstr>K. SOLVENCY MARGIN REQUIREMENT</vt:lpstr>
      <vt:lpstr>'I. THE 40-60% INVESTMENT RULE'!_ftn2</vt:lpstr>
      <vt:lpstr>'I. THE 40-60% INVESTMENT RULE'!_ftnref1</vt:lpstr>
      <vt:lpstr>'I. THE 40-60% INVESTMENT RULE'!_ftnref2</vt:lpstr>
      <vt:lpstr>'A. BALANCE SHEET'!_Toc43882872</vt:lpstr>
      <vt:lpstr>'A. BALANCE SHEET'!_Toc43882873</vt:lpstr>
      <vt:lpstr>'A. BALANCE SHEET'!_Toc43882874</vt:lpstr>
      <vt:lpstr>'A. BALANCE SHEET'!_Toc43882875</vt:lpstr>
      <vt:lpstr>'A. BALANCE SHEET'!_Toc43882876</vt:lpstr>
      <vt:lpstr>'B. INCOME STATEMENT'!_Toc43882877</vt:lpstr>
      <vt:lpstr>'B. INCOME STATEMENT'!_Toc43882878</vt:lpstr>
      <vt:lpstr>'B. INCOME STATEMENT'!_Toc43882879</vt:lpstr>
      <vt:lpstr>'B. INCOME STATEMENT'!_Toc43882880</vt:lpstr>
      <vt:lpstr>'D. NOTES TO THE BALANCE SHEET'!_Toc43882883</vt:lpstr>
      <vt:lpstr>'E. NOTES TO THE INCOME STAT'!_Toc43882886</vt:lpstr>
      <vt:lpstr>'E. NOTES TO THE INCOME STAT'!_Toc43882887</vt:lpstr>
      <vt:lpstr>'H.BREAK-DOWN OF THE INVESTMENTS'!_Toc43882888</vt:lpstr>
      <vt:lpstr>'H.BREAK-DOWN OF THE INVESTMENTS'!_Toc43882891</vt:lpstr>
      <vt:lpstr>'K. SOLVENCY MARGIN REQUIREMENT'!_Toc43882896</vt:lpstr>
      <vt:lpstr>'A. BALANCE SHEET'!Print_Area</vt:lpstr>
      <vt:lpstr>'D. NOTES TO THE BALANCE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Désirée M.M. Scharbaay</dc:creator>
  <cp:lastModifiedBy>Kelvin S. Lampe</cp:lastModifiedBy>
  <cp:lastPrinted>2024-08-21T20:40:05Z</cp:lastPrinted>
  <dcterms:created xsi:type="dcterms:W3CDTF">2017-03-28T12:15:34Z</dcterms:created>
  <dcterms:modified xsi:type="dcterms:W3CDTF">2025-04-09T16:31:40Z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0x010100A09CFFC786F9644AAFC83F620EC5A42300E98528C77E50204E8A55AE5FC2295C1C</vt:lpwstr>
  </property>
  <property fmtid="{D5CDD505-2E9C-101B-9397-08002B2CF9AE}" pid="3" name="Order">
    <vt:r8>97600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MSIP_Label_916c6874-6a52-4c55-bb33-98e97dca7efe_Enabled">
    <vt:lpwstr>true</vt:lpwstr>
  </property>
  <property fmtid="{D5CDD505-2E9C-101B-9397-08002B2CF9AE}" pid="8" name="MSIP_Label_916c6874-6a52-4c55-bb33-98e97dca7efe_SetDate">
    <vt:lpwstr>2024-06-05T20:20:03Z</vt:lpwstr>
  </property>
  <property fmtid="{D5CDD505-2E9C-101B-9397-08002B2CF9AE}" pid="9" name="MSIP_Label_916c6874-6a52-4c55-bb33-98e97dca7efe_Method">
    <vt:lpwstr>Standard</vt:lpwstr>
  </property>
  <property fmtid="{D5CDD505-2E9C-101B-9397-08002B2CF9AE}" pid="10" name="MSIP_Label_916c6874-6a52-4c55-bb33-98e97dca7efe_Name">
    <vt:lpwstr>RESTRICTED</vt:lpwstr>
  </property>
  <property fmtid="{D5CDD505-2E9C-101B-9397-08002B2CF9AE}" pid="11" name="MSIP_Label_916c6874-6a52-4c55-bb33-98e97dca7efe_SiteId">
    <vt:lpwstr>b59c0e2d-9357-4098-af50-3b7f4d163bce</vt:lpwstr>
  </property>
  <property fmtid="{D5CDD505-2E9C-101B-9397-08002B2CF9AE}" pid="12" name="MSIP_Label_916c6874-6a52-4c55-bb33-98e97dca7efe_ActionId">
    <vt:lpwstr>34b9e5a5-097a-4498-9bb4-2f9adb45061b</vt:lpwstr>
  </property>
  <property fmtid="{D5CDD505-2E9C-101B-9397-08002B2CF9AE}" pid="13" name="MSIP_Label_916c6874-6a52-4c55-bb33-98e97dca7efe_ContentBits">
    <vt:lpwstr>0</vt:lpwstr>
  </property>
</Properties>
</file>