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xt.andre.zaandam\Downloads\PSDIPI Report Templates\"/>
    </mc:Choice>
  </mc:AlternateContent>
  <xr:revisionPtr revIDLastSave="0" documentId="13_ncr:1_{75005C10-46D1-413F-AAAD-955EB4BC8D34}" xr6:coauthVersionLast="47" xr6:coauthVersionMax="47" xr10:uidLastSave="{00000000-0000-0000-0000-000000000000}"/>
  <workbookProtection workbookAlgorithmName="SHA-512" workbookHashValue="BwyXs3pB+7MA+ic5ulqYqMnOHnNO9voh8mWcjcJ7kDFPpP8+Zy/XtYF66R6KEl3XmSgBoKZhB2mMCjfJj6sp/g==" workbookSaltValue="Ss7nCJJ0FxlWea/88Hqccg==" workbookSpinCount="100000" lockStructure="1"/>
  <bookViews>
    <workbookView xWindow="-120" yWindow="-120" windowWidth="29040" windowHeight="14250" tabRatio="893" firstSheet="2" activeTab="2" xr2:uid="{00000000-000D-0000-FFFF-FFFF00000000}"/>
  </bookViews>
  <sheets>
    <sheet name="config" sheetId="19" state="veryHidden" r:id="rId1"/>
    <sheet name="Cover page" sheetId="15" state="veryHidden" r:id="rId2"/>
    <sheet name="A. BALANCE SHEET" sheetId="1" r:id="rId3"/>
    <sheet name="B. INCOME STATEMENT" sheetId="2" r:id="rId4"/>
    <sheet name="C. INCOME STAT INDEMNITY GROUP" sheetId="3" r:id="rId5"/>
    <sheet name="E. NOTES TO THE BALANCE SHEET" sheetId="4" r:id="rId6"/>
    <sheet name="E. NOTES TO THE BALANCE SHEET 2" sheetId="5" r:id="rId7"/>
    <sheet name="E. NOTES TO THE BALANCE SHEET 3" sheetId="6" r:id="rId8"/>
    <sheet name="F. OTHER ITEMS - BALANCE SHEET" sheetId="16" r:id="rId9"/>
    <sheet name="G. OTHER ITEMS - INC. STATEMENT" sheetId="17" r:id="rId10"/>
    <sheet name="H. NOTES TO THE INCOME STAT." sheetId="7" r:id="rId11"/>
    <sheet name="H. NOTES TO THE INCOME STAT. 2" sheetId="8" r:id="rId12"/>
    <sheet name="Lists" sheetId="18" state="veryHidden" r:id="rId13"/>
    <sheet name="I. NOTES INC.STAT BY INDEMNITY " sheetId="9" r:id="rId14"/>
    <sheet name="J. BREAK-DOWN INVESTMENTS" sheetId="10" r:id="rId15"/>
    <sheet name="K. THE 40-60% INVESTMENT RULE" sheetId="11" r:id="rId16"/>
    <sheet name="L.  COVERAGE TEST" sheetId="12" r:id="rId17"/>
    <sheet name="M. SOLVENCY MARGIN REQUIREMENT" sheetId="13" r:id="rId18"/>
  </sheets>
  <definedNames>
    <definedName name="_ftn1" localSheetId="17">'M. SOLVENCY MARGIN REQUIREMENT'!$A$20</definedName>
    <definedName name="_ftnref1" localSheetId="17">'M. SOLVENCY MARGIN REQUIREMENT'!$B$14</definedName>
    <definedName name="_Toc43882903" localSheetId="2">'A. BALANCE SHEET'!$B$6</definedName>
    <definedName name="_Toc43882904" localSheetId="2">'A. BALANCE SHEET'!$B$14</definedName>
    <definedName name="_Toc43882905" localSheetId="2">'A. BALANCE SHEET'!$B$16</definedName>
    <definedName name="_Toc43882906" localSheetId="2">'A. BALANCE SHEET'!$B$22</definedName>
    <definedName name="_Toc43882907" localSheetId="2">'A. BALANCE SHEET'!$B$26</definedName>
    <definedName name="_Toc43882909" localSheetId="3">'B. INCOME STATEMENT'!$B$10</definedName>
    <definedName name="_Toc43882910" localSheetId="3">'B. INCOME STATEMENT'!$B$12</definedName>
    <definedName name="_Toc43882911" localSheetId="3">'B. INCOME STATEMENT'!$B$20</definedName>
    <definedName name="_Toc43882912" localSheetId="5">'E. NOTES TO THE BALANCE SHEET'!$B$15</definedName>
    <definedName name="_Toc43882913" localSheetId="5">'E. NOTES TO THE BALANCE SHEET'!$B$22</definedName>
    <definedName name="_Toc43882914" localSheetId="5">'E. NOTES TO THE BALANCE SHEET'!$B$29</definedName>
    <definedName name="_Toc43882916" localSheetId="6">'E. NOTES TO THE BALANCE SHEET 2'!$B$42</definedName>
    <definedName name="_Toc43882917" localSheetId="7">'E. NOTES TO THE BALANCE SHEET 3'!$B$26</definedName>
    <definedName name="_Toc43882918" localSheetId="10">'H. NOTES TO THE INCOME STAT.'!$B$12</definedName>
    <definedName name="_Toc43882919" localSheetId="10">'H. NOTES TO THE INCOME STAT.'!$B$30</definedName>
    <definedName name="_Toc43882920" localSheetId="10">'H. NOTES TO THE INCOME STAT.'!$B$42</definedName>
    <definedName name="_Toc43882921" localSheetId="11">'H. NOTES TO THE INCOME STAT. 2'!$B$9</definedName>
    <definedName name="_Toc43882924" localSheetId="14">'J. BREAK-DOWN INVESTMENTS'!$A$1</definedName>
    <definedName name="_Toc43882925" localSheetId="14">'J. BREAK-DOWN INVESTMENTS'!$B$9</definedName>
    <definedName name="_Toc43882926" localSheetId="14">'J. BREAK-DOWN INVESTMENTS'!$B$27</definedName>
    <definedName name="_Toc43882928" localSheetId="16">'L.  COVERAGE TEST'!$A$1</definedName>
    <definedName name="_Toc43882929" localSheetId="16">'L.  COVERAGE TEST'!$B$36</definedName>
    <definedName name="_xlnm.Print_Area" localSheetId="5">'E. NOTES TO THE BALANCE SHEET'!$A$1:$E$43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7" l="1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6" i="17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6" i="16"/>
  <c r="E18" i="16" l="1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12" i="6"/>
  <c r="G21" i="3"/>
  <c r="D20" i="6" l="1"/>
  <c r="D13" i="4"/>
  <c r="E15" i="10" l="1"/>
  <c r="D15" i="10"/>
  <c r="C15" i="10"/>
  <c r="E21" i="10"/>
  <c r="D11" i="4" s="1"/>
  <c r="D21" i="10"/>
  <c r="C21" i="10"/>
  <c r="E6" i="16" l="1"/>
  <c r="E7" i="16"/>
  <c r="E8" i="16"/>
  <c r="E9" i="16"/>
  <c r="E10" i="16"/>
  <c r="E11" i="16"/>
  <c r="E12" i="16"/>
  <c r="E13" i="16"/>
  <c r="E14" i="16"/>
  <c r="E15" i="16"/>
  <c r="E16" i="16"/>
  <c r="E17" i="16"/>
  <c r="E28" i="12" l="1"/>
  <c r="E27" i="12"/>
  <c r="E26" i="12"/>
  <c r="E21" i="12"/>
  <c r="E10" i="12"/>
  <c r="E9" i="12"/>
  <c r="E8" i="12"/>
  <c r="E41" i="5"/>
  <c r="E40" i="5"/>
  <c r="E39" i="5"/>
  <c r="D42" i="5"/>
  <c r="C42" i="5"/>
  <c r="D14" i="4"/>
  <c r="C14" i="4"/>
  <c r="C13" i="4"/>
  <c r="D12" i="4"/>
  <c r="C12" i="4"/>
  <c r="C11" i="4"/>
  <c r="D9" i="4"/>
  <c r="D10" i="4"/>
  <c r="C10" i="4"/>
  <c r="C9" i="4"/>
  <c r="D8" i="4"/>
  <c r="C8" i="4"/>
  <c r="D7" i="4"/>
  <c r="C7" i="4"/>
  <c r="E42" i="5" l="1"/>
  <c r="C15" i="4"/>
  <c r="C8" i="1" s="1"/>
  <c r="D15" i="4"/>
  <c r="D8" i="1" s="1"/>
  <c r="D20" i="1"/>
  <c r="D19" i="1"/>
  <c r="C19" i="1"/>
  <c r="D21" i="5"/>
  <c r="C21" i="5"/>
  <c r="D12" i="1"/>
  <c r="C12" i="1"/>
  <c r="F25" i="10"/>
  <c r="C15" i="12" s="1"/>
  <c r="E15" i="12" s="1"/>
  <c r="F23" i="10"/>
  <c r="C14" i="12" s="1"/>
  <c r="E14" i="12" s="1"/>
  <c r="F22" i="10"/>
  <c r="C13" i="12" s="1"/>
  <c r="E13" i="12" s="1"/>
  <c r="F21" i="10"/>
  <c r="F19" i="10"/>
  <c r="C12" i="12" s="1"/>
  <c r="E12" i="12" s="1"/>
  <c r="F17" i="10"/>
  <c r="F16" i="10"/>
  <c r="F15" i="10"/>
  <c r="C11" i="12" s="1"/>
  <c r="E11" i="12" s="1"/>
  <c r="F13" i="10"/>
  <c r="F11" i="10"/>
  <c r="C6" i="12" s="1"/>
  <c r="D27" i="10"/>
  <c r="E27" i="10"/>
  <c r="C27" i="10"/>
  <c r="E12" i="1" l="1"/>
  <c r="E19" i="1"/>
  <c r="E6" i="12"/>
  <c r="C19" i="11"/>
  <c r="E8" i="1"/>
  <c r="F27" i="10"/>
  <c r="D37" i="9"/>
  <c r="F37" i="9"/>
  <c r="H37" i="9"/>
  <c r="D33" i="9"/>
  <c r="F33" i="9"/>
  <c r="H33" i="9"/>
  <c r="D24" i="9"/>
  <c r="F24" i="9"/>
  <c r="H24" i="9"/>
  <c r="H17" i="9"/>
  <c r="F17" i="9"/>
  <c r="F10" i="9"/>
  <c r="H10" i="9"/>
  <c r="E36" i="9"/>
  <c r="E37" i="9" s="1"/>
  <c r="E32" i="9"/>
  <c r="E31" i="9"/>
  <c r="E30" i="9"/>
  <c r="E29" i="9"/>
  <c r="E28" i="9"/>
  <c r="E27" i="9"/>
  <c r="E23" i="9"/>
  <c r="E22" i="9"/>
  <c r="E21" i="9"/>
  <c r="E20" i="9"/>
  <c r="E16" i="9"/>
  <c r="E15" i="9"/>
  <c r="E14" i="9"/>
  <c r="E13" i="9"/>
  <c r="E7" i="9"/>
  <c r="E8" i="9"/>
  <c r="E9" i="9"/>
  <c r="C37" i="9"/>
  <c r="E17" i="9" l="1"/>
  <c r="F38" i="9"/>
  <c r="C9" i="7" s="1"/>
  <c r="E24" i="9"/>
  <c r="E33" i="9"/>
  <c r="H38" i="9"/>
  <c r="C11" i="7" s="1"/>
  <c r="D17" i="9"/>
  <c r="D10" i="9"/>
  <c r="C33" i="9"/>
  <c r="D38" i="9" l="1"/>
  <c r="C7" i="7" s="1"/>
  <c r="G36" i="9"/>
  <c r="G32" i="9"/>
  <c r="I32" i="9" s="1"/>
  <c r="G31" i="9"/>
  <c r="I31" i="9" s="1"/>
  <c r="G30" i="9"/>
  <c r="I30" i="9" s="1"/>
  <c r="G29" i="9"/>
  <c r="I29" i="9" s="1"/>
  <c r="G28" i="9"/>
  <c r="I28" i="9" s="1"/>
  <c r="G27" i="9"/>
  <c r="G23" i="9"/>
  <c r="I23" i="9" s="1"/>
  <c r="G22" i="9"/>
  <c r="I22" i="9" s="1"/>
  <c r="G21" i="9"/>
  <c r="I21" i="9" s="1"/>
  <c r="G20" i="9"/>
  <c r="G16" i="9"/>
  <c r="I16" i="9" s="1"/>
  <c r="G15" i="9"/>
  <c r="I15" i="9" s="1"/>
  <c r="G14" i="9"/>
  <c r="I14" i="9" s="1"/>
  <c r="G13" i="9"/>
  <c r="G7" i="9"/>
  <c r="I7" i="9" s="1"/>
  <c r="G8" i="9"/>
  <c r="I8" i="9" s="1"/>
  <c r="G9" i="9"/>
  <c r="I9" i="9" s="1"/>
  <c r="C24" i="9"/>
  <c r="C17" i="9"/>
  <c r="C10" i="9"/>
  <c r="E6" i="9"/>
  <c r="E10" i="9" s="1"/>
  <c r="E38" i="9" s="1"/>
  <c r="C14" i="8"/>
  <c r="C17" i="2" s="1"/>
  <c r="C9" i="8"/>
  <c r="C16" i="2" s="1"/>
  <c r="C29" i="7"/>
  <c r="C22" i="7"/>
  <c r="C38" i="7"/>
  <c r="C40" i="7" s="1"/>
  <c r="C42" i="7" s="1"/>
  <c r="C14" i="2" s="1"/>
  <c r="E30" i="6"/>
  <c r="E31" i="6"/>
  <c r="E29" i="6"/>
  <c r="D26" i="6"/>
  <c r="D24" i="1" s="1"/>
  <c r="C26" i="6"/>
  <c r="C24" i="1" s="1"/>
  <c r="D35" i="5"/>
  <c r="C35" i="5"/>
  <c r="E24" i="5"/>
  <c r="E25" i="5"/>
  <c r="E26" i="5"/>
  <c r="E27" i="5"/>
  <c r="E23" i="5"/>
  <c r="D28" i="5"/>
  <c r="C28" i="5"/>
  <c r="D40" i="4"/>
  <c r="D11" i="1" s="1"/>
  <c r="C40" i="4"/>
  <c r="C11" i="1" s="1"/>
  <c r="D29" i="4"/>
  <c r="D10" i="1" s="1"/>
  <c r="C29" i="4"/>
  <c r="C10" i="1" s="1"/>
  <c r="D22" i="4"/>
  <c r="D9" i="1" s="1"/>
  <c r="C22" i="4"/>
  <c r="C9" i="1" s="1"/>
  <c r="E10" i="1" l="1"/>
  <c r="E28" i="5"/>
  <c r="E11" i="1"/>
  <c r="E24" i="1"/>
  <c r="C30" i="7"/>
  <c r="C7" i="2" s="1"/>
  <c r="D14" i="1"/>
  <c r="I36" i="9"/>
  <c r="I37" i="9" s="1"/>
  <c r="G8" i="3" s="1"/>
  <c r="G37" i="9"/>
  <c r="I27" i="9"/>
  <c r="I33" i="9" s="1"/>
  <c r="F8" i="3" s="1"/>
  <c r="G33" i="9"/>
  <c r="I20" i="9"/>
  <c r="I24" i="9" s="1"/>
  <c r="E8" i="3" s="1"/>
  <c r="G24" i="9"/>
  <c r="C38" i="9"/>
  <c r="C6" i="7" s="1"/>
  <c r="C8" i="7" s="1"/>
  <c r="C10" i="7" s="1"/>
  <c r="C12" i="7" s="1"/>
  <c r="C6" i="2" s="1"/>
  <c r="I13" i="9"/>
  <c r="I17" i="9" s="1"/>
  <c r="D8" i="3" s="1"/>
  <c r="G17" i="9"/>
  <c r="G6" i="9"/>
  <c r="E9" i="1"/>
  <c r="C14" i="1"/>
  <c r="E14" i="1" s="1"/>
  <c r="C20" i="6"/>
  <c r="C20" i="1" s="1"/>
  <c r="E20" i="1" s="1"/>
  <c r="G10" i="9" l="1"/>
  <c r="G38" i="9" s="1"/>
  <c r="I6" i="9"/>
  <c r="I10" i="9" s="1"/>
  <c r="E24" i="6"/>
  <c r="E25" i="6"/>
  <c r="E26" i="6"/>
  <c r="E11" i="13" s="1"/>
  <c r="E23" i="6"/>
  <c r="E20" i="6"/>
  <c r="E9" i="6"/>
  <c r="E10" i="6"/>
  <c r="E11" i="6"/>
  <c r="E13" i="6"/>
  <c r="E14" i="6"/>
  <c r="E15" i="6"/>
  <c r="E16" i="6"/>
  <c r="E17" i="6"/>
  <c r="E18" i="6"/>
  <c r="E19" i="6"/>
  <c r="E8" i="6"/>
  <c r="E35" i="5"/>
  <c r="E34" i="5"/>
  <c r="E33" i="5"/>
  <c r="E32" i="5"/>
  <c r="E31" i="5"/>
  <c r="E30" i="5"/>
  <c r="E21" i="5"/>
  <c r="E20" i="5"/>
  <c r="E19" i="5"/>
  <c r="E18" i="5"/>
  <c r="E17" i="5"/>
  <c r="E16" i="5"/>
  <c r="E13" i="5"/>
  <c r="E12" i="5"/>
  <c r="E11" i="5"/>
  <c r="E10" i="5"/>
  <c r="E9" i="5"/>
  <c r="D14" i="5"/>
  <c r="D36" i="5" s="1"/>
  <c r="D18" i="1" s="1"/>
  <c r="D22" i="1" s="1"/>
  <c r="D26" i="1" s="1"/>
  <c r="C14" i="5"/>
  <c r="C36" i="5" s="1"/>
  <c r="C18" i="1" s="1"/>
  <c r="F11" i="3"/>
  <c r="H20" i="3"/>
  <c r="C19" i="2" s="1"/>
  <c r="H19" i="3"/>
  <c r="C18" i="2" s="1"/>
  <c r="H18" i="3"/>
  <c r="H17" i="3"/>
  <c r="H16" i="3"/>
  <c r="C15" i="2" s="1"/>
  <c r="H15" i="3"/>
  <c r="H9" i="3"/>
  <c r="H10" i="3"/>
  <c r="C32" i="7" s="1"/>
  <c r="C8" i="2" s="1"/>
  <c r="C10" i="2" s="1"/>
  <c r="D21" i="3"/>
  <c r="E21" i="3"/>
  <c r="F21" i="3"/>
  <c r="C21" i="3"/>
  <c r="D11" i="3"/>
  <c r="E11" i="3"/>
  <c r="G11" i="3"/>
  <c r="C20" i="2" l="1"/>
  <c r="C22" i="2" s="1"/>
  <c r="C26" i="2" s="1"/>
  <c r="E20" i="13"/>
  <c r="E21" i="13" s="1"/>
  <c r="E34" i="12"/>
  <c r="D23" i="3"/>
  <c r="C8" i="3"/>
  <c r="H8" i="3" s="1"/>
  <c r="I38" i="9"/>
  <c r="E23" i="3"/>
  <c r="C22" i="1"/>
  <c r="E18" i="1"/>
  <c r="E38" i="12" s="1"/>
  <c r="E41" i="12" s="1"/>
  <c r="E36" i="5"/>
  <c r="E14" i="5"/>
  <c r="H21" i="3"/>
  <c r="G23" i="3"/>
  <c r="F23" i="3"/>
  <c r="E42" i="4"/>
  <c r="E33" i="4"/>
  <c r="C25" i="12" s="1"/>
  <c r="E25" i="12" s="1"/>
  <c r="E34" i="4"/>
  <c r="E35" i="4"/>
  <c r="E36" i="4"/>
  <c r="E37" i="4"/>
  <c r="C29" i="12" s="1"/>
  <c r="E29" i="12" s="1"/>
  <c r="E38" i="4"/>
  <c r="C30" i="12" s="1"/>
  <c r="E30" i="12" s="1"/>
  <c r="E39" i="4"/>
  <c r="C31" i="12" s="1"/>
  <c r="E31" i="12" s="1"/>
  <c r="E40" i="4"/>
  <c r="E32" i="4"/>
  <c r="C24" i="12" s="1"/>
  <c r="E24" i="12" s="1"/>
  <c r="E26" i="4"/>
  <c r="E27" i="4"/>
  <c r="E28" i="4"/>
  <c r="E29" i="4"/>
  <c r="E25" i="4"/>
  <c r="E19" i="4"/>
  <c r="E20" i="4"/>
  <c r="E21" i="4"/>
  <c r="E22" i="4"/>
  <c r="E18" i="4"/>
  <c r="C18" i="12" s="1"/>
  <c r="E8" i="4"/>
  <c r="E9" i="4"/>
  <c r="E10" i="4"/>
  <c r="E11" i="4"/>
  <c r="E12" i="4"/>
  <c r="E13" i="4"/>
  <c r="E14" i="4"/>
  <c r="E15" i="4"/>
  <c r="D13" i="13" s="1"/>
  <c r="E7" i="4"/>
  <c r="C11" i="3" l="1"/>
  <c r="C23" i="3" s="1"/>
  <c r="H23" i="3" s="1"/>
  <c r="E18" i="12"/>
  <c r="C19" i="12"/>
  <c r="E19" i="12" s="1"/>
  <c r="C26" i="1"/>
  <c r="E26" i="1" s="1"/>
  <c r="E22" i="1"/>
  <c r="C15" i="11" s="1"/>
  <c r="H11" i="3" l="1"/>
  <c r="E32" i="12"/>
  <c r="E36" i="12" s="1"/>
  <c r="E40" i="12" s="1"/>
  <c r="C32" i="12"/>
  <c r="C16" i="11"/>
  <c r="C17" i="11" s="1"/>
  <c r="C18" i="11" l="1"/>
  <c r="C20" i="11"/>
</calcChain>
</file>

<file path=xl/sharedStrings.xml><?xml version="1.0" encoding="utf-8"?>
<sst xmlns="http://schemas.openxmlformats.org/spreadsheetml/2006/main" count="417" uniqueCount="297">
  <si>
    <t>ASSETS</t>
  </si>
  <si>
    <t>Investments</t>
  </si>
  <si>
    <t>Fixed Assets</t>
  </si>
  <si>
    <t>Affiliated Companies</t>
  </si>
  <si>
    <t>Current Assets</t>
  </si>
  <si>
    <t xml:space="preserve">Intangibles         </t>
  </si>
  <si>
    <t>TOTAL ASSETS</t>
  </si>
  <si>
    <t>LIABILITIES AND SHAREHOLDERS’ EQUITY</t>
  </si>
  <si>
    <t xml:space="preserve">Technical Provisions </t>
  </si>
  <si>
    <t>Long Term Liabilities</t>
  </si>
  <si>
    <t>Current Liabilities</t>
  </si>
  <si>
    <t xml:space="preserve">      </t>
  </si>
  <si>
    <t>TOTAL LIABILITIES</t>
  </si>
  <si>
    <t>TOTAL LIABILITIES AND SHAREHOLDERS' EQUITY</t>
  </si>
  <si>
    <t>A. BALANCE SHEET</t>
  </si>
  <si>
    <t>AFL</t>
  </si>
  <si>
    <t xml:space="preserve"> </t>
  </si>
  <si>
    <t>Net earned premiums</t>
  </si>
  <si>
    <t>Investment income</t>
  </si>
  <si>
    <t xml:space="preserve">Other income </t>
  </si>
  <si>
    <t>TOTAL INCOME</t>
  </si>
  <si>
    <t>Net claims incurred</t>
  </si>
  <si>
    <t>Commissions and other acquisition costs</t>
  </si>
  <si>
    <t>General and administrative expenses</t>
  </si>
  <si>
    <t>Change in technical provisions</t>
  </si>
  <si>
    <t>Policyholders’ dividends</t>
  </si>
  <si>
    <t xml:space="preserve">Other expenditures </t>
  </si>
  <si>
    <t>TOTAL EXPENDITURES</t>
  </si>
  <si>
    <t>Less: Corporate taxes</t>
  </si>
  <si>
    <t>NET INCOME (LOSS) AFTER TAXES</t>
  </si>
  <si>
    <t>B. INCOME STATEMENT</t>
  </si>
  <si>
    <t>Property</t>
  </si>
  <si>
    <t>Other</t>
  </si>
  <si>
    <t>Total</t>
  </si>
  <si>
    <t>Net Earned Premiums</t>
  </si>
  <si>
    <t>Investment Income</t>
  </si>
  <si>
    <t xml:space="preserve">Other Income </t>
  </si>
  <si>
    <t>Net Claims Incurred</t>
  </si>
  <si>
    <t>Commissions and other Acquisition costs</t>
  </si>
  <si>
    <t xml:space="preserve">General and Administrative Expenses </t>
  </si>
  <si>
    <t>Policyholders’ Dividend</t>
  </si>
  <si>
    <t xml:space="preserve">Other Expenditure </t>
  </si>
  <si>
    <t xml:space="preserve">NET INCOME (LOSS) BEFORE TAXES </t>
  </si>
  <si>
    <t>C. INCOME STATEMENT BY INDEMNITY GROUP</t>
  </si>
  <si>
    <t>Shares</t>
  </si>
  <si>
    <t>Bonds</t>
  </si>
  <si>
    <t>Real Estate</t>
  </si>
  <si>
    <t xml:space="preserve">Time Deposits </t>
  </si>
  <si>
    <t xml:space="preserve"> Loans</t>
  </si>
  <si>
    <t>- Secured</t>
  </si>
  <si>
    <t>- Unsecured</t>
  </si>
  <si>
    <t>Office Furniture and Equipment</t>
  </si>
  <si>
    <t>Motor Vehicles</t>
  </si>
  <si>
    <t>Loans</t>
  </si>
  <si>
    <t>Current Accounts</t>
  </si>
  <si>
    <t>Uncollected Premiums from Direct Business</t>
  </si>
  <si>
    <t>E. NOTES TO THE BALANCE SHEET</t>
  </si>
  <si>
    <t>(Continued)</t>
  </si>
  <si>
    <t>Accident and Health</t>
  </si>
  <si>
    <t>Motor Vehicle</t>
  </si>
  <si>
    <t>Marine, Transport and Aviation</t>
  </si>
  <si>
    <t>TOTAL</t>
  </si>
  <si>
    <t>Loans from Financial Institutions</t>
  </si>
  <si>
    <t>Members' Loans/Loans Affiliates</t>
  </si>
  <si>
    <t>Premiums Paid in Advance</t>
  </si>
  <si>
    <t>Premiums in Suspense</t>
  </si>
  <si>
    <t>Claims Outstanding</t>
  </si>
  <si>
    <t>Bank Overdrafts and Loans</t>
  </si>
  <si>
    <t>Corporate Taxes Payable</t>
  </si>
  <si>
    <t>Dividends Payable to Policyholders</t>
  </si>
  <si>
    <t>Dividends Payable to Shareholders</t>
  </si>
  <si>
    <t xml:space="preserve">Amounts Payable to Affiliated Companies </t>
  </si>
  <si>
    <t>Issued and paid- in Capital</t>
  </si>
  <si>
    <t>Direct Written Premiums</t>
  </si>
  <si>
    <t>Assumed Premiums</t>
  </si>
  <si>
    <t>Gross Written Premiums</t>
  </si>
  <si>
    <t>Less: Ceded Premiums</t>
  </si>
  <si>
    <t>Net Written Premiums</t>
  </si>
  <si>
    <t>Change In Unearned Premium Provision</t>
  </si>
  <si>
    <t xml:space="preserve">Direct Investment Income </t>
  </si>
  <si>
    <t>Dividend</t>
  </si>
  <si>
    <t>Interest Bonds</t>
  </si>
  <si>
    <t>Interest Time Deposits</t>
  </si>
  <si>
    <t>Interest Loans</t>
  </si>
  <si>
    <t>Revaluation Adjustments</t>
  </si>
  <si>
    <t>Direct Claims Paid</t>
  </si>
  <si>
    <t>Assumed Claims Paid</t>
  </si>
  <si>
    <t>Gross Claims Paid</t>
  </si>
  <si>
    <t>Less: Ceded Claims Recovered</t>
  </si>
  <si>
    <t>Net Claims Paid</t>
  </si>
  <si>
    <t>Change In Net Claims Provision</t>
  </si>
  <si>
    <t>Change in Funds Provision</t>
  </si>
  <si>
    <t>Change in other Technical Provisions</t>
  </si>
  <si>
    <t>Personnel costs (including social premiums)</t>
  </si>
  <si>
    <t>Assumed premiums</t>
  </si>
  <si>
    <t>Gross Written premiums</t>
  </si>
  <si>
    <t>Ceded premiums</t>
  </si>
  <si>
    <t>Net written premiums</t>
  </si>
  <si>
    <t>Change in unearned premiums provisions</t>
  </si>
  <si>
    <t>Accident</t>
  </si>
  <si>
    <t>Medical</t>
  </si>
  <si>
    <t>Disability</t>
  </si>
  <si>
    <t>All risk</t>
  </si>
  <si>
    <t>Third party liability</t>
  </si>
  <si>
    <t>Ocean Marine</t>
  </si>
  <si>
    <t>Inland Marine</t>
  </si>
  <si>
    <t>Aircraft</t>
  </si>
  <si>
    <t>Fire</t>
  </si>
  <si>
    <t>Homeowners multiple peril</t>
  </si>
  <si>
    <t>Commercial multiple peril</t>
  </si>
  <si>
    <t>Business interruption</t>
  </si>
  <si>
    <t>Burglary and theft</t>
  </si>
  <si>
    <t xml:space="preserve">INVESTMENTS </t>
  </si>
  <si>
    <t xml:space="preserve">TOTAL INVESTMENTS </t>
  </si>
  <si>
    <t>Table I</t>
  </si>
  <si>
    <t>% of</t>
  </si>
  <si>
    <t>First 10 million</t>
  </si>
  <si>
    <t>4 million</t>
  </si>
  <si>
    <t>Second 10 million</t>
  </si>
  <si>
    <t>5 million</t>
  </si>
  <si>
    <t>Remainder</t>
  </si>
  <si>
    <t>60% of the remainder</t>
  </si>
  <si>
    <t>9 million + 60% of the remainder</t>
  </si>
  <si>
    <t>Table II</t>
  </si>
  <si>
    <t>Required local investments (40%)</t>
  </si>
  <si>
    <t>Required local investments (50%)</t>
  </si>
  <si>
    <t>Required local investments (60%)</t>
  </si>
  <si>
    <t>Outstanding amount</t>
  </si>
  <si>
    <t>%</t>
  </si>
  <si>
    <t>Government bonds</t>
  </si>
  <si>
    <t>Real estate</t>
  </si>
  <si>
    <t>Time deposits</t>
  </si>
  <si>
    <t>2.20/2.30/2.40</t>
  </si>
  <si>
    <t>Other fixed assets</t>
  </si>
  <si>
    <t xml:space="preserve">Current assets </t>
  </si>
  <si>
    <t xml:space="preserve">Amounts receivable from reinsurers </t>
  </si>
  <si>
    <t>Total weighted assets</t>
  </si>
  <si>
    <t>Assets available to cover Technical provisions</t>
  </si>
  <si>
    <t>Less: Technical provisions</t>
  </si>
  <si>
    <t>b. 15% of the average gross claims incurred in the last three financial years.</t>
  </si>
  <si>
    <t>A</t>
  </si>
  <si>
    <t>B</t>
  </si>
  <si>
    <t>FOREIGN INVESTMENTS</t>
  </si>
  <si>
    <r>
      <t xml:space="preserve">Total liabilities insurance companies </t>
    </r>
    <r>
      <rPr>
        <b/>
        <vertAlign val="superscript"/>
        <sz val="10"/>
        <color theme="1"/>
        <rFont val="Times New Roman"/>
        <family val="1"/>
      </rPr>
      <t>1)</t>
    </r>
  </si>
  <si>
    <t>Weighted Assets</t>
  </si>
  <si>
    <t>a. 15% of the gross premiums booked in the preceding financial year, or</t>
  </si>
  <si>
    <t>Shareholders’ Equity
(= available solvency margin)</t>
  </si>
  <si>
    <t>Accident &amp; Health</t>
  </si>
  <si>
    <t>Marine Transport &amp; Aviation</t>
  </si>
  <si>
    <t>NON-LIFE INSURANCE COMPANIES</t>
  </si>
  <si>
    <t>INCOME</t>
  </si>
  <si>
    <t>EXPENDITURES</t>
  </si>
  <si>
    <t>NET INCOME (LOSS) BEFORE TAXES</t>
  </si>
  <si>
    <t>INVESTMENTS</t>
  </si>
  <si>
    <t>AFFILIATED COMPANIES</t>
  </si>
  <si>
    <t>CURRENT ASSETS</t>
  </si>
  <si>
    <t>Other-specify</t>
  </si>
  <si>
    <t>Agents' and Brokers' debit balances</t>
  </si>
  <si>
    <t>Investment Income due or accrued</t>
  </si>
  <si>
    <t>TECHNICAL PROVISIONS</t>
  </si>
  <si>
    <t>LONG TERM LIABILITIES</t>
  </si>
  <si>
    <t xml:space="preserve">Subtotal </t>
  </si>
  <si>
    <t xml:space="preserve">Other-specify               </t>
  </si>
  <si>
    <t>CURRENT LIABILITIES</t>
  </si>
  <si>
    <t>SHAREHOLDERS’ EQUITY</t>
  </si>
  <si>
    <t>Amounts Payable to members (Mutual Companies)</t>
  </si>
  <si>
    <t>Agents' and Brokers' credit balances</t>
  </si>
  <si>
    <t>Reserves-specify</t>
  </si>
  <si>
    <t xml:space="preserve">Retained Earnings     </t>
  </si>
  <si>
    <t>Contingent Liabilities-specify</t>
  </si>
  <si>
    <t>Commitments-specify</t>
  </si>
  <si>
    <t>Related Party Transactions-specify</t>
  </si>
  <si>
    <t>NET EARNED PREMIUMS</t>
  </si>
  <si>
    <t>INVESTMENT INCOME</t>
  </si>
  <si>
    <t>NET CLAIMS INCURRED</t>
  </si>
  <si>
    <t>GENERAL AND ADMINISTRATIVE EXPENSES</t>
  </si>
  <si>
    <t>CHANGES IN TECHNICAL PROVISIONS</t>
  </si>
  <si>
    <t>Subtotal</t>
  </si>
  <si>
    <t>Marine, transport and aviation</t>
  </si>
  <si>
    <t>Accident &amp; health</t>
  </si>
  <si>
    <t>Direct written premiums</t>
  </si>
  <si>
    <t>Admissible assets</t>
  </si>
  <si>
    <t>Loans - secured</t>
  </si>
  <si>
    <t xml:space="preserve">Loans - unsecured </t>
  </si>
  <si>
    <t xml:space="preserve"> Fixed assets</t>
  </si>
  <si>
    <t>Coverage ratio (in percent)</t>
  </si>
  <si>
    <t xml:space="preserve">Amounts in AFL </t>
  </si>
  <si>
    <r>
      <t xml:space="preserve">However, there is a minimum solvency requirement of </t>
    </r>
    <r>
      <rPr>
        <b/>
        <sz val="10"/>
        <color theme="1"/>
        <rFont val="Times New Roman"/>
        <family val="1"/>
      </rPr>
      <t>Afl. 300,000</t>
    </r>
    <r>
      <rPr>
        <sz val="10"/>
        <color theme="1"/>
        <rFont val="Times New Roman"/>
        <family val="1"/>
      </rPr>
      <t>.</t>
    </r>
  </si>
  <si>
    <t>or a minimum of AFL 300,000</t>
  </si>
  <si>
    <t>Changes in Technical Provisions</t>
  </si>
  <si>
    <t xml:space="preserve">Indirect Investment Income </t>
  </si>
  <si>
    <t>FIXED ASSETS</t>
  </si>
  <si>
    <t>INTANGIBLES</t>
  </si>
  <si>
    <t>Specify</t>
  </si>
  <si>
    <t>Amounts receivable from Reinsurers</t>
  </si>
  <si>
    <t>Amounts due from members (Mutual Companies)</t>
  </si>
  <si>
    <t>Cash in Hand</t>
  </si>
  <si>
    <t>Net claims provision</t>
  </si>
  <si>
    <t>Funds provision</t>
  </si>
  <si>
    <t>Other technical provision</t>
  </si>
  <si>
    <t>Amounts due to Reinsurers</t>
  </si>
  <si>
    <t>OFF-BALANCE SHEET ITEMS</t>
  </si>
  <si>
    <t>Capital Gain/(Loss) on Sales</t>
  </si>
  <si>
    <t>Capital Gain/(Loss) on Exchange Rates</t>
  </si>
  <si>
    <t>OTHER INCOME</t>
  </si>
  <si>
    <t>Income from rent</t>
  </si>
  <si>
    <t>FC</t>
  </si>
  <si>
    <t>QUARTERLY STATEMENTS</t>
  </si>
  <si>
    <t>CURRENT QUARTER</t>
  </si>
  <si>
    <t>Resident</t>
  </si>
  <si>
    <t>Non-resident</t>
  </si>
  <si>
    <t xml:space="preserve">AFL </t>
  </si>
  <si>
    <t>CURRENT
QUARTER
AFL</t>
  </si>
  <si>
    <t>Due from other depository corporations</t>
  </si>
  <si>
    <t>Other item description</t>
  </si>
  <si>
    <t>Institution:</t>
  </si>
  <si>
    <t>Quarter Q-YYYY</t>
  </si>
  <si>
    <t>Other item specified</t>
  </si>
  <si>
    <t xml:space="preserve">Non-resident </t>
  </si>
  <si>
    <t>4.80 Current assets other</t>
  </si>
  <si>
    <t>5.00 Intangibles</t>
  </si>
  <si>
    <t>CURRENT</t>
  </si>
  <si>
    <t>QUARTER</t>
  </si>
  <si>
    <t>3.00 Other income</t>
  </si>
  <si>
    <t>I. NOTES TO THE INCOME STATEMENT BY INDEMNITY GROUP</t>
  </si>
  <si>
    <t>J.  BREAK-DOWN OF THE INVESTMENTS</t>
  </si>
  <si>
    <t>K. THE 40-60% INVESTMENT RULE</t>
  </si>
  <si>
    <t>L.  COVERAGE TEST</t>
  </si>
  <si>
    <t>M. SOLVENCY MARGIN REQUIREMENT</t>
  </si>
  <si>
    <t>1.60 Investments other</t>
  </si>
  <si>
    <t>2.40 Fixed assets other</t>
  </si>
  <si>
    <t>3.40 Affiliated companies other</t>
  </si>
  <si>
    <t>6.15 Net unearned premium provision other</t>
  </si>
  <si>
    <t>6.25 Net claims provision other</t>
  </si>
  <si>
    <t>6.35 Funds provision other</t>
  </si>
  <si>
    <t>6.45 Other technical provision other</t>
  </si>
  <si>
    <t xml:space="preserve">7.30 Long term liabilities other </t>
  </si>
  <si>
    <t>8.60 Current liabilities other</t>
  </si>
  <si>
    <t>2.16 Direct investment income other</t>
  </si>
  <si>
    <t>2.24 Indirect investment income other</t>
  </si>
  <si>
    <t>KVK nr.:</t>
  </si>
  <si>
    <t>Net unearned premium provision</t>
  </si>
  <si>
    <t>For further guidance please refer to the CBA’s guidelines on the coverage test.</t>
  </si>
  <si>
    <t>Agents'/brokers' balances, 90 days and under</t>
  </si>
  <si>
    <t>Uncollected premiums, 90 days and under</t>
  </si>
  <si>
    <t>Investment income due , 90 days and under</t>
  </si>
  <si>
    <t>15% of the average gross claims incurred</t>
  </si>
  <si>
    <t>6.20 General and administrative expenses other</t>
  </si>
  <si>
    <t>Contingent Liabilities</t>
  </si>
  <si>
    <t>Commitments</t>
  </si>
  <si>
    <t xml:space="preserve">9.20 Reserves </t>
  </si>
  <si>
    <t>Related Party Transactions</t>
  </si>
  <si>
    <t xml:space="preserve">It should be emphasized that no rights can be derived from the 40-60% investment rule, which is merely one of the criteria the CBA uses to evaluate requests from institutional investors for a foreign exchange license. Account is also taken, among other things, of the monetary policy stance and the development in the official international reserve position. </t>
  </si>
  <si>
    <t>According to article 14, second paragraph of the SOSIB, an insurer engaged in the general (non-life) insurance business must have a solvency margin equal to the highest outcome of one of the following calculations:</t>
  </si>
  <si>
    <t>Solvency Margin Calculation Nonlife Insurance Companies</t>
  </si>
  <si>
    <t>5% of Total investments</t>
  </si>
  <si>
    <r>
      <t>Excess intercompany current accounts receivable</t>
    </r>
    <r>
      <rPr>
        <b/>
        <vertAlign val="superscript"/>
        <sz val="10"/>
        <color theme="1"/>
        <rFont val="Times New Roman"/>
        <family val="1"/>
      </rPr>
      <t>1</t>
    </r>
  </si>
  <si>
    <t>15% gross premium income, or</t>
  </si>
  <si>
    <r>
      <t xml:space="preserve">Required solvency margin </t>
    </r>
    <r>
      <rPr>
        <vertAlign val="superscript"/>
        <sz val="10"/>
        <color theme="1"/>
        <rFont val="Times New Roman"/>
        <family val="1"/>
      </rPr>
      <t>2</t>
    </r>
  </si>
  <si>
    <t>C</t>
  </si>
  <si>
    <r>
      <t xml:space="preserve">Surplus/(shortfall) </t>
    </r>
    <r>
      <rPr>
        <b/>
        <i/>
        <sz val="10"/>
        <color theme="1"/>
        <rFont val="Times New Roman"/>
        <family val="1"/>
      </rPr>
      <t>(A-B-C)</t>
    </r>
  </si>
  <si>
    <t>version</t>
  </si>
  <si>
    <t>0.1.0</t>
  </si>
  <si>
    <t>Motor
Vehicle</t>
  </si>
  <si>
    <r>
      <t xml:space="preserve">Shareholders' Equity </t>
    </r>
    <r>
      <rPr>
        <vertAlign val="superscript"/>
        <sz val="10"/>
        <color theme="1"/>
        <rFont val="Times New Roman"/>
        <family val="1"/>
      </rPr>
      <t>1)</t>
    </r>
  </si>
  <si>
    <r>
      <rPr>
        <vertAlign val="superscript"/>
        <sz val="10"/>
        <color theme="1"/>
        <rFont val="Times New Roman"/>
        <family val="1"/>
      </rPr>
      <t xml:space="preserve">1) </t>
    </r>
    <r>
      <rPr>
        <sz val="10"/>
        <color theme="1"/>
        <rFont val="Times New Roman"/>
        <family val="1"/>
      </rPr>
      <t>The assigned capital in the case of a branch or agency.</t>
    </r>
  </si>
  <si>
    <t>Current quarter in AFL</t>
  </si>
  <si>
    <t>H. NOTES TO THE INCOME STATEMENT</t>
  </si>
  <si>
    <t>F. OTHER ITEMS  - NOTES TO THE BALANCE SHEET</t>
  </si>
  <si>
    <r>
      <t>Items pertaining to appendix</t>
    </r>
    <r>
      <rPr>
        <i/>
        <sz val="10"/>
        <color theme="1"/>
        <rFont val="Times New Roman"/>
        <family val="1"/>
      </rPr>
      <t xml:space="preserve"> E. Notes to the balance sheet</t>
    </r>
    <r>
      <rPr>
        <sz val="10"/>
        <color theme="1"/>
        <rFont val="Times New Roman"/>
        <family val="1"/>
      </rPr>
      <t xml:space="preserve"> for which further specification is required.</t>
    </r>
  </si>
  <si>
    <t>G. OTHER ITEMS - NOTES TO THE INCOME STATEMENT</t>
  </si>
  <si>
    <r>
      <t xml:space="preserve">Items pertaining to appendix </t>
    </r>
    <r>
      <rPr>
        <i/>
        <sz val="10"/>
        <color theme="1"/>
        <rFont val="Times New Roman"/>
        <family val="1"/>
      </rPr>
      <t>H. Notes to the income statement</t>
    </r>
    <r>
      <rPr>
        <sz val="10"/>
        <color theme="1"/>
        <rFont val="Times New Roman"/>
        <family val="1"/>
      </rPr>
      <t xml:space="preserve"> for which further specification is required.</t>
    </r>
  </si>
  <si>
    <t>- Own use</t>
  </si>
  <si>
    <t>- Other</t>
  </si>
  <si>
    <r>
      <t>LOCAL INVESTMENTS</t>
    </r>
    <r>
      <rPr>
        <b/>
        <vertAlign val="superscript"/>
        <sz val="10"/>
        <color theme="1"/>
        <rFont val="Times New Roman"/>
        <family val="1"/>
      </rPr>
      <t xml:space="preserve"> 1)</t>
    </r>
  </si>
  <si>
    <r>
      <rPr>
        <vertAlign val="superscript"/>
        <sz val="10"/>
        <color theme="1"/>
        <rFont val="Times New Roman"/>
        <family val="1"/>
      </rPr>
      <t xml:space="preserve">1) </t>
    </r>
    <r>
      <rPr>
        <sz val="10"/>
        <color theme="1"/>
        <rFont val="Times New Roman"/>
        <family val="1"/>
      </rPr>
      <t>Local investments denominated in local currency (Afl.) and foreign currencies (Fc).</t>
    </r>
  </si>
  <si>
    <t>Afl.</t>
  </si>
  <si>
    <r>
      <t>1)</t>
    </r>
    <r>
      <rPr>
        <sz val="10"/>
        <color theme="1"/>
        <rFont val="Times New Roman"/>
        <family val="1"/>
      </rPr>
      <t xml:space="preserve"> Excluding shareholders’ equity (paid-in capital, reserves and retained earnings) or assigned capital.</t>
    </r>
  </si>
  <si>
    <t>Required amount in Local Investments</t>
  </si>
  <si>
    <t>Total liabilities</t>
  </si>
  <si>
    <r>
      <t xml:space="preserve">Total Liabilities </t>
    </r>
    <r>
      <rPr>
        <vertAlign val="superscript"/>
        <sz val="10"/>
        <color theme="1"/>
        <rFont val="Times New Roman"/>
        <family val="1"/>
      </rPr>
      <t>1)</t>
    </r>
  </si>
  <si>
    <t>Total required local investments (A)</t>
  </si>
  <si>
    <r>
      <t xml:space="preserve">Actual local investments </t>
    </r>
    <r>
      <rPr>
        <b/>
        <vertAlign val="superscript"/>
        <sz val="10"/>
        <color theme="1"/>
        <rFont val="Times New Roman"/>
        <family val="1"/>
      </rPr>
      <t>2)</t>
    </r>
    <r>
      <rPr>
        <b/>
        <sz val="10"/>
        <color theme="1"/>
        <rFont val="Times New Roman"/>
        <family val="1"/>
      </rPr>
      <t xml:space="preserve"> </t>
    </r>
    <r>
      <rPr>
        <sz val="10"/>
        <color theme="1"/>
        <rFont val="Times New Roman"/>
        <family val="1"/>
      </rPr>
      <t>(B)</t>
    </r>
  </si>
  <si>
    <t>Surplus/Deficit (B-A)</t>
  </si>
  <si>
    <r>
      <rPr>
        <vertAlign val="superscript"/>
        <sz val="10"/>
        <color theme="1"/>
        <rFont val="Times New Roman"/>
        <family val="1"/>
      </rPr>
      <t>2)</t>
    </r>
    <r>
      <rPr>
        <sz val="10"/>
        <color theme="1"/>
        <rFont val="Times New Roman"/>
        <family val="1"/>
      </rPr>
      <t xml:space="preserve"> Local investments denominated in Aruban Florins and foreign currencies.</t>
    </r>
  </si>
  <si>
    <t>Corporate: Upper medium to medium low quality</t>
  </si>
  <si>
    <t>Corporate: Highest or strong credit quality</t>
  </si>
  <si>
    <r>
      <t xml:space="preserve">Affiliated Companies </t>
    </r>
    <r>
      <rPr>
        <b/>
        <vertAlign val="superscript"/>
        <sz val="10"/>
        <color theme="1"/>
        <rFont val="Times New Roman"/>
        <family val="1"/>
      </rPr>
      <t>1)</t>
    </r>
  </si>
  <si>
    <r>
      <t xml:space="preserve">Amounts due from members </t>
    </r>
    <r>
      <rPr>
        <vertAlign val="superscript"/>
        <sz val="10"/>
        <color theme="1"/>
        <rFont val="Times New Roman"/>
        <family val="1"/>
      </rPr>
      <t>2)</t>
    </r>
  </si>
  <si>
    <r>
      <rPr>
        <vertAlign val="superscript"/>
        <sz val="10"/>
        <color theme="1"/>
        <rFont val="Times New Roman"/>
        <family val="1"/>
      </rPr>
      <t xml:space="preserve">2) </t>
    </r>
    <r>
      <rPr>
        <sz val="10"/>
        <color theme="1"/>
        <rFont val="Times New Roman"/>
        <family val="1"/>
      </rPr>
      <t>Only applicable to mutual insurance companies.</t>
    </r>
  </si>
  <si>
    <t>Surplus or (Deficit)</t>
  </si>
  <si>
    <r>
      <rPr>
        <vertAlign val="superscript"/>
        <sz val="10"/>
        <color theme="1"/>
        <rFont val="Times New Roman"/>
        <family val="1"/>
      </rPr>
      <t>2)</t>
    </r>
    <r>
      <rPr>
        <sz val="10"/>
        <color theme="1"/>
        <rFont val="Times New Roman"/>
        <family val="1"/>
      </rPr>
      <t xml:space="preserve"> Highest outcome of either:
•    15% of the gross premiums booked in the preceding financial year, or
•    15% of the average gross claims incurred in the last three financial years, or
•	    a minimum of Afl. 300,000.</t>
    </r>
  </si>
  <si>
    <r>
      <rPr>
        <vertAlign val="superscript"/>
        <sz val="10"/>
        <color theme="1"/>
        <rFont val="Times New Roman"/>
        <family val="1"/>
      </rPr>
      <t xml:space="preserve">1) </t>
    </r>
    <r>
      <rPr>
        <sz val="10"/>
        <color theme="1"/>
        <rFont val="Times New Roman"/>
        <family val="1"/>
      </rPr>
      <t xml:space="preserve">The outstanding amount of intercompany current accounts receivable that exceeds 5% of Total
    investments. Not applicable to branches or agencies. Branches or agencies should fill out 0 (zero)
    under this line item.  </t>
    </r>
  </si>
  <si>
    <t>Weight
Factor</t>
  </si>
  <si>
    <r>
      <t>1)</t>
    </r>
    <r>
      <rPr>
        <sz val="10"/>
        <color theme="1"/>
        <rFont val="Times New Roman"/>
        <family val="1"/>
      </rPr>
      <t xml:space="preserve"> Only branches and agencies of nonlife insurance companies are allowed to include claims on affiliated companies
    under this line item.</t>
    </r>
  </si>
  <si>
    <r>
      <rPr>
        <vertAlign val="superscript"/>
        <sz val="10"/>
        <color theme="1"/>
        <rFont val="Times New Roman"/>
        <family val="1"/>
      </rPr>
      <t>3)</t>
    </r>
    <r>
      <rPr>
        <sz val="10"/>
        <color theme="1"/>
        <rFont val="Times New Roman"/>
        <family val="1"/>
      </rPr>
      <t xml:space="preserve"> Excluding liabilities to affiliated companies.</t>
    </r>
  </si>
  <si>
    <r>
      <t>Less: Current liabilities</t>
    </r>
    <r>
      <rPr>
        <b/>
        <vertAlign val="superscript"/>
        <sz val="10"/>
        <color theme="1"/>
        <rFont val="Times New Roman"/>
        <family val="1"/>
      </rPr>
      <t>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</si>
</sst>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ndara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6" fillId="0" borderId="0"/>
  </cellStyleXfs>
  <cellXfs count="1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9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top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0" fontId="11" fillId="5" borderId="0" xfId="0" applyFont="1" applyFill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3" fillId="0" borderId="0" xfId="0" applyFont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/>
    <xf numFmtId="3" fontId="1" fillId="3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" fontId="1" fillId="4" borderId="1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37" fontId="1" fillId="8" borderId="1" xfId="1" applyNumberFormat="1" applyFont="1" applyFill="1" applyBorder="1" applyAlignment="1">
      <alignment horizontal="right" wrapText="1"/>
    </xf>
    <xf numFmtId="3" fontId="1" fillId="8" borderId="1" xfId="0" applyNumberFormat="1" applyFont="1" applyFill="1" applyBorder="1" applyAlignment="1">
      <alignment horizontal="right" wrapText="1"/>
    </xf>
    <xf numFmtId="9" fontId="3" fillId="3" borderId="1" xfId="2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3" fontId="1" fillId="0" borderId="1" xfId="0" applyNumberFormat="1" applyFont="1" applyFill="1" applyBorder="1" applyAlignment="1">
      <alignment horizontal="right" wrapText="1"/>
    </xf>
    <xf numFmtId="3" fontId="13" fillId="3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3" fontId="3" fillId="10" borderId="1" xfId="0" applyNumberFormat="1" applyFont="1" applyFill="1" applyBorder="1" applyAlignment="1">
      <alignment horizontal="right" vertical="center"/>
    </xf>
    <xf numFmtId="3" fontId="14" fillId="3" borderId="1" xfId="0" applyNumberFormat="1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horizontal="right" wrapText="1"/>
    </xf>
    <xf numFmtId="3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0" fontId="15" fillId="0" borderId="0" xfId="0" applyFont="1"/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3" fontId="3" fillId="3" borderId="1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" fontId="1" fillId="5" borderId="1" xfId="0" applyNumberFormat="1" applyFont="1" applyFill="1" applyBorder="1" applyAlignment="1" applyProtection="1">
      <alignment horizontal="right" vertical="center"/>
      <protection locked="0"/>
    </xf>
    <xf numFmtId="3" fontId="1" fillId="5" borderId="1" xfId="0" applyNumberFormat="1" applyFont="1" applyFill="1" applyBorder="1" applyAlignment="1" applyProtection="1">
      <alignment horizontal="right"/>
      <protection locked="0"/>
    </xf>
    <xf numFmtId="3" fontId="3" fillId="5" borderId="1" xfId="0" applyNumberFormat="1" applyFont="1" applyFill="1" applyBorder="1" applyAlignment="1" applyProtection="1">
      <alignment horizontal="right" vertical="center"/>
      <protection locked="0"/>
    </xf>
    <xf numFmtId="3" fontId="1" fillId="5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Protection="1">
      <protection locked="0"/>
    </xf>
    <xf numFmtId="3" fontId="1" fillId="5" borderId="1" xfId="0" applyNumberFormat="1" applyFont="1" applyFill="1" applyBorder="1" applyProtection="1">
      <protection locked="0"/>
    </xf>
    <xf numFmtId="3" fontId="1" fillId="5" borderId="1" xfId="0" applyNumberFormat="1" applyFont="1" applyFill="1" applyBorder="1" applyAlignment="1" applyProtection="1">
      <alignment horizontal="right" wrapText="1"/>
      <protection locked="0"/>
    </xf>
    <xf numFmtId="2" fontId="0" fillId="0" borderId="0" xfId="0" applyNumberFormat="1"/>
    <xf numFmtId="2" fontId="0" fillId="0" borderId="0" xfId="0" applyNumberForma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1" fillId="4" borderId="11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3" fontId="1" fillId="0" borderId="0" xfId="0" applyNumberFormat="1" applyFont="1"/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/>
    <xf numFmtId="0" fontId="1" fillId="0" borderId="0" xfId="0" applyFont="1" applyAlignment="1">
      <alignment wrapText="1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justify" vertical="center"/>
    </xf>
    <xf numFmtId="0" fontId="1" fillId="0" borderId="13" xfId="0" applyFont="1" applyBorder="1" applyAlignment="1">
      <alignment horizontal="right" vertical="center"/>
    </xf>
    <xf numFmtId="0" fontId="3" fillId="0" borderId="1" xfId="0" applyFont="1" applyBorder="1" applyAlignment="1">
      <alignment vertical="top" wrapText="1"/>
    </xf>
    <xf numFmtId="0" fontId="1" fillId="0" borderId="0" xfId="0" applyFont="1" applyFill="1"/>
    <xf numFmtId="0" fontId="1" fillId="0" borderId="0" xfId="0" applyFont="1" applyAlignment="1">
      <alignment horizontal="left" wrapText="1"/>
    </xf>
    <xf numFmtId="0" fontId="3" fillId="0" borderId="10" xfId="0" applyFont="1" applyBorder="1" applyAlignment="1">
      <alignment vertical="center"/>
    </xf>
    <xf numFmtId="0" fontId="1" fillId="0" borderId="0" xfId="0" applyFont="1" applyAlignment="1"/>
    <xf numFmtId="0" fontId="1" fillId="0" borderId="1" xfId="0" quotePrefix="1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3" fillId="0" borderId="8" xfId="0" applyFont="1" applyBorder="1" applyAlignment="1">
      <alignment horizontal="left" vertical="center" indent="6"/>
    </xf>
    <xf numFmtId="0" fontId="3" fillId="7" borderId="6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justify" vertical="center"/>
    </xf>
    <xf numFmtId="0" fontId="3" fillId="7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top" wrapText="1"/>
    </xf>
    <xf numFmtId="0" fontId="1" fillId="0" borderId="0" xfId="0" quotePrefix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indent="2"/>
    </xf>
    <xf numFmtId="0" fontId="3" fillId="9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6"/>
    </xf>
    <xf numFmtId="0" fontId="1" fillId="0" borderId="10" xfId="0" applyFont="1" applyBorder="1" applyAlignment="1">
      <alignment horizontal="left" vertical="center" indent="6"/>
    </xf>
    <xf numFmtId="0" fontId="1" fillId="0" borderId="8" xfId="0" applyFont="1" applyBorder="1" applyAlignment="1">
      <alignment horizontal="left" vertical="center" indent="8"/>
    </xf>
    <xf numFmtId="0" fontId="1" fillId="0" borderId="10" xfId="0" applyFont="1" applyBorder="1" applyAlignment="1">
      <alignment horizontal="left" vertical="center" indent="8"/>
    </xf>
    <xf numFmtId="0" fontId="3" fillId="3" borderId="1" xfId="0" applyFont="1" applyFill="1" applyBorder="1" applyAlignment="1">
      <alignment vertical="center"/>
    </xf>
  </cellXfs>
  <cellStyles count="4">
    <cellStyle name="Comma" xfId="1" builtinId="3"/>
    <cellStyle name="Normal" xfId="0" builtinId="0"/>
    <cellStyle name="Normal 2 2" xfId="3" xr:uid="{91BCB6D6-1A06-42CD-BD0C-498C6663FE3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E917E-AF23-4FAF-910C-D2ACA8767A72}">
  <sheetPr codeName="Sheet1"/>
  <dimension ref="A1:A2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261</v>
      </c>
    </row>
    <row r="2" spans="1:1" x14ac:dyDescent="0.25">
      <c r="A2" t="s">
        <v>262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XFC61"/>
  <sheetViews>
    <sheetView showGridLines="0" zoomScaleNormal="100" zoomScaleSheetLayoutView="100" workbookViewId="0">
      <selection activeCell="A6" sqref="A6"/>
    </sheetView>
  </sheetViews>
  <sheetFormatPr defaultColWidth="0" defaultRowHeight="15" zeroHeight="1" x14ac:dyDescent="0.25"/>
  <cols>
    <col min="1" max="1" width="37.7109375" style="60" customWidth="1"/>
    <col min="2" max="2" width="50.7109375" style="60" customWidth="1"/>
    <col min="3" max="3" width="13.28515625" style="60" customWidth="1"/>
    <col min="4" max="4" width="19" style="60" hidden="1" customWidth="1"/>
    <col min="5" max="16383" width="9.140625" style="60" hidden="1"/>
    <col min="16384" max="16384" width="2.28515625" style="60" hidden="1"/>
  </cols>
  <sheetData>
    <row r="1" spans="1:4" s="1" customFormat="1" ht="15.75" customHeight="1" x14ac:dyDescent="0.2">
      <c r="A1" s="149" t="s">
        <v>270</v>
      </c>
      <c r="B1" s="149"/>
      <c r="C1" s="149"/>
    </row>
    <row r="2" spans="1:4" s="1" customFormat="1" ht="15.75" customHeight="1" x14ac:dyDescent="0.2">
      <c r="A2" s="59"/>
      <c r="B2" s="59"/>
      <c r="C2" s="59"/>
    </row>
    <row r="3" spans="1:4" s="1" customFormat="1" ht="15" customHeight="1" x14ac:dyDescent="0.2">
      <c r="A3" s="145"/>
      <c r="B3" s="146"/>
      <c r="C3" s="131" t="s">
        <v>221</v>
      </c>
    </row>
    <row r="4" spans="1:4" s="1" customFormat="1" ht="15" customHeight="1" x14ac:dyDescent="0.2">
      <c r="A4" s="145"/>
      <c r="B4" s="146"/>
      <c r="C4" s="132" t="s">
        <v>222</v>
      </c>
    </row>
    <row r="5" spans="1:4" s="1" customFormat="1" ht="15.75" customHeight="1" x14ac:dyDescent="0.2">
      <c r="A5" s="56" t="s">
        <v>214</v>
      </c>
      <c r="B5" s="56" t="s">
        <v>217</v>
      </c>
      <c r="C5" s="133" t="s">
        <v>15</v>
      </c>
      <c r="D5" s="118" t="s">
        <v>214</v>
      </c>
    </row>
    <row r="6" spans="1:4" s="1" customFormat="1" ht="15.75" customHeight="1" x14ac:dyDescent="0.2">
      <c r="A6" s="102"/>
      <c r="B6" s="102"/>
      <c r="C6" s="103">
        <v>0</v>
      </c>
      <c r="D6" s="118" t="str">
        <f>IF(A6&lt;&gt;"", INDEX(Lists!$D$1:$D$4, MATCH(A6, Lists!$B$1:$B$4, 0)), "")</f>
        <v/>
      </c>
    </row>
    <row r="7" spans="1:4" s="1" customFormat="1" ht="15.75" customHeight="1" x14ac:dyDescent="0.2">
      <c r="A7" s="102"/>
      <c r="B7" s="102"/>
      <c r="C7" s="103">
        <v>0</v>
      </c>
      <c r="D7" s="118" t="str">
        <f>IF(A7&lt;&gt;"", INDEX(Lists!$D$1:$D$4, MATCH(A7, Lists!$B$1:$B$4, 0)), "")</f>
        <v/>
      </c>
    </row>
    <row r="8" spans="1:4" s="1" customFormat="1" ht="15.75" customHeight="1" x14ac:dyDescent="0.2">
      <c r="A8" s="102"/>
      <c r="B8" s="102"/>
      <c r="C8" s="103">
        <v>0</v>
      </c>
      <c r="D8" s="118" t="str">
        <f>IF(A8&lt;&gt;"", INDEX(Lists!$D$1:$D$4, MATCH(A8, Lists!$B$1:$B$4, 0)), "")</f>
        <v/>
      </c>
    </row>
    <row r="9" spans="1:4" s="1" customFormat="1" ht="15.75" customHeight="1" x14ac:dyDescent="0.2">
      <c r="A9" s="102"/>
      <c r="B9" s="102"/>
      <c r="C9" s="103">
        <v>0</v>
      </c>
      <c r="D9" s="118" t="str">
        <f>IF(A9&lt;&gt;"", INDEX(Lists!$D$1:$D$4, MATCH(A9, Lists!$B$1:$B$4, 0)), "")</f>
        <v/>
      </c>
    </row>
    <row r="10" spans="1:4" s="1" customFormat="1" ht="15.75" customHeight="1" x14ac:dyDescent="0.2">
      <c r="A10" s="102"/>
      <c r="B10" s="102"/>
      <c r="C10" s="103">
        <v>0</v>
      </c>
      <c r="D10" s="118" t="str">
        <f>IF(A10&lt;&gt;"", INDEX(Lists!$D$1:$D$4, MATCH(A10, Lists!$B$1:$B$4, 0)), "")</f>
        <v/>
      </c>
    </row>
    <row r="11" spans="1:4" s="1" customFormat="1" ht="15.75" customHeight="1" x14ac:dyDescent="0.2">
      <c r="A11" s="102"/>
      <c r="B11" s="102"/>
      <c r="C11" s="103">
        <v>0</v>
      </c>
      <c r="D11" s="118" t="str">
        <f>IF(A11&lt;&gt;"", INDEX(Lists!$D$1:$D$4, MATCH(A11, Lists!$B$1:$B$4, 0)), "")</f>
        <v/>
      </c>
    </row>
    <row r="12" spans="1:4" s="1" customFormat="1" ht="15.75" customHeight="1" x14ac:dyDescent="0.2">
      <c r="A12" s="102"/>
      <c r="B12" s="102"/>
      <c r="C12" s="103">
        <v>0</v>
      </c>
      <c r="D12" s="118" t="str">
        <f>IF(A12&lt;&gt;"", INDEX(Lists!$D$1:$D$4, MATCH(A12, Lists!$B$1:$B$4, 0)), "")</f>
        <v/>
      </c>
    </row>
    <row r="13" spans="1:4" s="1" customFormat="1" ht="15.75" customHeight="1" x14ac:dyDescent="0.2">
      <c r="A13" s="102"/>
      <c r="B13" s="102"/>
      <c r="C13" s="103">
        <v>0</v>
      </c>
      <c r="D13" s="118" t="str">
        <f>IF(A13&lt;&gt;"", INDEX(Lists!$D$1:$D$4, MATCH(A13, Lists!$B$1:$B$4, 0)), "")</f>
        <v/>
      </c>
    </row>
    <row r="14" spans="1:4" s="1" customFormat="1" ht="15.75" customHeight="1" x14ac:dyDescent="0.2">
      <c r="A14" s="102"/>
      <c r="B14" s="102"/>
      <c r="C14" s="103">
        <v>0</v>
      </c>
      <c r="D14" s="118" t="str">
        <f>IF(A14&lt;&gt;"", INDEX(Lists!$D$1:$D$4, MATCH(A14, Lists!$B$1:$B$4, 0)), "")</f>
        <v/>
      </c>
    </row>
    <row r="15" spans="1:4" s="1" customFormat="1" ht="15.75" customHeight="1" x14ac:dyDescent="0.2">
      <c r="A15" s="102"/>
      <c r="B15" s="102"/>
      <c r="C15" s="103">
        <v>0</v>
      </c>
      <c r="D15" s="118" t="str">
        <f>IF(A15&lt;&gt;"", INDEX(Lists!$D$1:$D$4, MATCH(A15, Lists!$B$1:$B$4, 0)), "")</f>
        <v/>
      </c>
    </row>
    <row r="16" spans="1:4" s="1" customFormat="1" ht="15.75" customHeight="1" x14ac:dyDescent="0.2">
      <c r="A16" s="102"/>
      <c r="B16" s="102"/>
      <c r="C16" s="103">
        <v>0</v>
      </c>
      <c r="D16" s="118" t="str">
        <f>IF(A16&lt;&gt;"", INDEX(Lists!$D$1:$D$4, MATCH(A16, Lists!$B$1:$B$4, 0)), "")</f>
        <v/>
      </c>
    </row>
    <row r="17" spans="1:4" s="1" customFormat="1" ht="15.75" customHeight="1" x14ac:dyDescent="0.2">
      <c r="A17" s="102"/>
      <c r="B17" s="102"/>
      <c r="C17" s="103">
        <v>0</v>
      </c>
      <c r="D17" s="118" t="str">
        <f>IF(A17&lt;&gt;"", INDEX(Lists!$D$1:$D$4, MATCH(A17, Lists!$B$1:$B$4, 0)), "")</f>
        <v/>
      </c>
    </row>
    <row r="18" spans="1:4" s="1" customFormat="1" ht="15.75" customHeight="1" x14ac:dyDescent="0.2">
      <c r="A18" s="102"/>
      <c r="B18" s="102"/>
      <c r="C18" s="103">
        <v>0</v>
      </c>
      <c r="D18" s="118" t="str">
        <f>IF(A18&lt;&gt;"", INDEX(Lists!$D$1:$D$4, MATCH(A18, Lists!$B$1:$B$4, 0)), "")</f>
        <v/>
      </c>
    </row>
    <row r="19" spans="1:4" s="1" customFormat="1" ht="15.75" customHeight="1" x14ac:dyDescent="0.2">
      <c r="A19" s="102"/>
      <c r="B19" s="102"/>
      <c r="C19" s="103">
        <v>0</v>
      </c>
      <c r="D19" s="118" t="str">
        <f>IF(A19&lt;&gt;"", INDEX(Lists!$D$1:$D$4, MATCH(A19, Lists!$B$1:$B$4, 0)), "")</f>
        <v/>
      </c>
    </row>
    <row r="20" spans="1:4" s="1" customFormat="1" ht="15.75" customHeight="1" x14ac:dyDescent="0.2">
      <c r="A20" s="102"/>
      <c r="B20" s="102"/>
      <c r="C20" s="103">
        <v>0</v>
      </c>
      <c r="D20" s="118" t="str">
        <f>IF(A20&lt;&gt;"", INDEX(Lists!$D$1:$D$4, MATCH(A20, Lists!$B$1:$B$4, 0)), "")</f>
        <v/>
      </c>
    </row>
    <row r="21" spans="1:4" s="1" customFormat="1" ht="15.75" customHeight="1" x14ac:dyDescent="0.2">
      <c r="A21" s="102"/>
      <c r="B21" s="102"/>
      <c r="C21" s="103">
        <v>0</v>
      </c>
      <c r="D21" s="118" t="str">
        <f>IF(A21&lt;&gt;"", INDEX(Lists!$D$1:$D$4, MATCH(A21, Lists!$B$1:$B$4, 0)), "")</f>
        <v/>
      </c>
    </row>
    <row r="22" spans="1:4" s="1" customFormat="1" ht="15.75" customHeight="1" x14ac:dyDescent="0.2">
      <c r="A22" s="102"/>
      <c r="B22" s="102"/>
      <c r="C22" s="103">
        <v>0</v>
      </c>
      <c r="D22" s="118" t="str">
        <f>IF(A22&lt;&gt;"", INDEX(Lists!$D$1:$D$4, MATCH(A22, Lists!$B$1:$B$4, 0)), "")</f>
        <v/>
      </c>
    </row>
    <row r="23" spans="1:4" s="1" customFormat="1" ht="15.75" customHeight="1" x14ac:dyDescent="0.2">
      <c r="A23" s="102"/>
      <c r="B23" s="102"/>
      <c r="C23" s="103">
        <v>0</v>
      </c>
      <c r="D23" s="118" t="str">
        <f>IF(A23&lt;&gt;"", INDEX(Lists!$D$1:$D$4, MATCH(A23, Lists!$B$1:$B$4, 0)), "")</f>
        <v/>
      </c>
    </row>
    <row r="24" spans="1:4" s="1" customFormat="1" ht="15.75" customHeight="1" x14ac:dyDescent="0.2">
      <c r="A24" s="102"/>
      <c r="B24" s="102"/>
      <c r="C24" s="103">
        <v>0</v>
      </c>
      <c r="D24" s="118" t="str">
        <f>IF(A24&lt;&gt;"", INDEX(Lists!$D$1:$D$4, MATCH(A24, Lists!$B$1:$B$4, 0)), "")</f>
        <v/>
      </c>
    </row>
    <row r="25" spans="1:4" s="1" customFormat="1" ht="15.75" customHeight="1" x14ac:dyDescent="0.2">
      <c r="A25" s="102"/>
      <c r="B25" s="102"/>
      <c r="C25" s="103">
        <v>0</v>
      </c>
      <c r="D25" s="118" t="str">
        <f>IF(A25&lt;&gt;"", INDEX(Lists!$D$1:$D$4, MATCH(A25, Lists!$B$1:$B$4, 0)), "")</f>
        <v/>
      </c>
    </row>
    <row r="26" spans="1:4" s="1" customFormat="1" ht="15.75" customHeight="1" x14ac:dyDescent="0.2">
      <c r="A26" s="102"/>
      <c r="B26" s="102"/>
      <c r="C26" s="103">
        <v>0</v>
      </c>
      <c r="D26" s="118" t="str">
        <f>IF(A26&lt;&gt;"", INDEX(Lists!$D$1:$D$4, MATCH(A26, Lists!$B$1:$B$4, 0)), "")</f>
        <v/>
      </c>
    </row>
    <row r="27" spans="1:4" s="1" customFormat="1" ht="15.75" customHeight="1" x14ac:dyDescent="0.2">
      <c r="A27" s="102"/>
      <c r="B27" s="102"/>
      <c r="C27" s="103">
        <v>0</v>
      </c>
      <c r="D27" s="118" t="str">
        <f>IF(A27&lt;&gt;"", INDEX(Lists!$D$1:$D$4, MATCH(A27, Lists!$B$1:$B$4, 0)), "")</f>
        <v/>
      </c>
    </row>
    <row r="28" spans="1:4" s="1" customFormat="1" ht="15.75" customHeight="1" x14ac:dyDescent="0.2">
      <c r="A28" s="102"/>
      <c r="B28" s="102"/>
      <c r="C28" s="103">
        <v>0</v>
      </c>
      <c r="D28" s="118" t="str">
        <f>IF(A28&lt;&gt;"", INDEX(Lists!$D$1:$D$4, MATCH(A28, Lists!$B$1:$B$4, 0)), "")</f>
        <v/>
      </c>
    </row>
    <row r="29" spans="1:4" s="1" customFormat="1" ht="15.75" customHeight="1" x14ac:dyDescent="0.2">
      <c r="A29" s="102"/>
      <c r="B29" s="102"/>
      <c r="C29" s="103">
        <v>0</v>
      </c>
      <c r="D29" s="118" t="str">
        <f>IF(A29&lt;&gt;"", INDEX(Lists!$D$1:$D$4, MATCH(A29, Lists!$B$1:$B$4, 0)), "")</f>
        <v/>
      </c>
    </row>
    <row r="30" spans="1:4" s="1" customFormat="1" ht="15.75" customHeight="1" x14ac:dyDescent="0.2">
      <c r="A30" s="102"/>
      <c r="B30" s="102"/>
      <c r="C30" s="103">
        <v>0</v>
      </c>
      <c r="D30" s="118" t="str">
        <f>IF(A30&lt;&gt;"", INDEX(Lists!$D$1:$D$4, MATCH(A30, Lists!$B$1:$B$4, 0)), "")</f>
        <v/>
      </c>
    </row>
    <row r="31" spans="1:4" s="1" customFormat="1" ht="15.75" customHeight="1" x14ac:dyDescent="0.2">
      <c r="A31" s="102"/>
      <c r="B31" s="102"/>
      <c r="C31" s="103">
        <v>0</v>
      </c>
      <c r="D31" s="118" t="str">
        <f>IF(A31&lt;&gt;"", INDEX(Lists!$D$1:$D$4, MATCH(A31, Lists!$B$1:$B$4, 0)), "")</f>
        <v/>
      </c>
    </row>
    <row r="32" spans="1:4" s="1" customFormat="1" ht="15.75" customHeight="1" x14ac:dyDescent="0.2">
      <c r="A32" s="102"/>
      <c r="B32" s="102"/>
      <c r="C32" s="103">
        <v>0</v>
      </c>
      <c r="D32" s="118" t="str">
        <f>IF(A32&lt;&gt;"", INDEX(Lists!$D$1:$D$4, MATCH(A32, Lists!$B$1:$B$4, 0)), "")</f>
        <v/>
      </c>
    </row>
    <row r="33" spans="1:4" s="1" customFormat="1" ht="15.75" customHeight="1" x14ac:dyDescent="0.2">
      <c r="A33" s="102"/>
      <c r="B33" s="102"/>
      <c r="C33" s="103">
        <v>0</v>
      </c>
      <c r="D33" s="118" t="str">
        <f>IF(A33&lt;&gt;"", INDEX(Lists!$D$1:$D$4, MATCH(A33, Lists!$B$1:$B$4, 0)), "")</f>
        <v/>
      </c>
    </row>
    <row r="34" spans="1:4" s="1" customFormat="1" ht="15.75" customHeight="1" x14ac:dyDescent="0.2">
      <c r="A34" s="102"/>
      <c r="B34" s="102"/>
      <c r="C34" s="103">
        <v>0</v>
      </c>
      <c r="D34" s="118" t="str">
        <f>IF(A34&lt;&gt;"", INDEX(Lists!$D$1:$D$4, MATCH(A34, Lists!$B$1:$B$4, 0)), "")</f>
        <v/>
      </c>
    </row>
    <row r="35" spans="1:4" s="1" customFormat="1" ht="15.75" customHeight="1" x14ac:dyDescent="0.2">
      <c r="A35" s="102"/>
      <c r="B35" s="102"/>
      <c r="C35" s="103">
        <v>0</v>
      </c>
      <c r="D35" s="118" t="str">
        <f>IF(A35&lt;&gt;"", INDEX(Lists!$D$1:$D$4, MATCH(A35, Lists!$B$1:$B$4, 0)), "")</f>
        <v/>
      </c>
    </row>
    <row r="36" spans="1:4" s="1" customFormat="1" ht="15.75" customHeight="1" x14ac:dyDescent="0.2">
      <c r="A36" s="102"/>
      <c r="B36" s="102"/>
      <c r="C36" s="103">
        <v>0</v>
      </c>
      <c r="D36" s="118" t="str">
        <f>IF(A36&lt;&gt;"", INDEX(Lists!$D$1:$D$4, MATCH(A36, Lists!$B$1:$B$4, 0)), "")</f>
        <v/>
      </c>
    </row>
    <row r="37" spans="1:4" s="1" customFormat="1" ht="15.75" customHeight="1" x14ac:dyDescent="0.2">
      <c r="A37" s="102"/>
      <c r="B37" s="102"/>
      <c r="C37" s="103">
        <v>0</v>
      </c>
      <c r="D37" s="118" t="str">
        <f>IF(A37&lt;&gt;"", INDEX(Lists!$D$1:$D$4, MATCH(A37, Lists!$B$1:$B$4, 0)), "")</f>
        <v/>
      </c>
    </row>
    <row r="38" spans="1:4" s="1" customFormat="1" ht="15.75" customHeight="1" x14ac:dyDescent="0.2">
      <c r="A38" s="102"/>
      <c r="B38" s="102"/>
      <c r="C38" s="103">
        <v>0</v>
      </c>
      <c r="D38" s="118" t="str">
        <f>IF(A38&lt;&gt;"", INDEX(Lists!$D$1:$D$4, MATCH(A38, Lists!$B$1:$B$4, 0)), "")</f>
        <v/>
      </c>
    </row>
    <row r="39" spans="1:4" s="1" customFormat="1" ht="15.75" customHeight="1" x14ac:dyDescent="0.2">
      <c r="A39" s="102"/>
      <c r="B39" s="102"/>
      <c r="C39" s="103">
        <v>0</v>
      </c>
      <c r="D39" s="118" t="str">
        <f>IF(A39&lt;&gt;"", INDEX(Lists!$D$1:$D$4, MATCH(A39, Lists!$B$1:$B$4, 0)), "")</f>
        <v/>
      </c>
    </row>
    <row r="40" spans="1:4" s="1" customFormat="1" ht="15.75" customHeight="1" x14ac:dyDescent="0.2">
      <c r="A40" s="102"/>
      <c r="B40" s="102"/>
      <c r="C40" s="103">
        <v>0</v>
      </c>
      <c r="D40" s="118" t="str">
        <f>IF(A40&lt;&gt;"", INDEX(Lists!$D$1:$D$4, MATCH(A40, Lists!$B$1:$B$4, 0)), "")</f>
        <v/>
      </c>
    </row>
    <row r="41" spans="1:4" s="1" customFormat="1" ht="15.75" customHeight="1" x14ac:dyDescent="0.2">
      <c r="A41" s="102"/>
      <c r="B41" s="102"/>
      <c r="C41" s="103">
        <v>0</v>
      </c>
      <c r="D41" s="118" t="str">
        <f>IF(A41&lt;&gt;"", INDEX(Lists!$D$1:$D$4, MATCH(A41, Lists!$B$1:$B$4, 0)), "")</f>
        <v/>
      </c>
    </row>
    <row r="42" spans="1:4" s="1" customFormat="1" ht="15.75" customHeight="1" x14ac:dyDescent="0.2">
      <c r="A42" s="102"/>
      <c r="B42" s="102"/>
      <c r="C42" s="103">
        <v>0</v>
      </c>
      <c r="D42" s="118" t="str">
        <f>IF(A42&lt;&gt;"", INDEX(Lists!$D$1:$D$4, MATCH(A42, Lists!$B$1:$B$4, 0)), "")</f>
        <v/>
      </c>
    </row>
    <row r="43" spans="1:4" s="1" customFormat="1" ht="15.75" customHeight="1" x14ac:dyDescent="0.2">
      <c r="A43" s="102"/>
      <c r="B43" s="102"/>
      <c r="C43" s="103">
        <v>0</v>
      </c>
      <c r="D43" s="118" t="str">
        <f>IF(A43&lt;&gt;"", INDEX(Lists!$D$1:$D$4, MATCH(A43, Lists!$B$1:$B$4, 0)), "")</f>
        <v/>
      </c>
    </row>
    <row r="44" spans="1:4" s="1" customFormat="1" ht="15.75" customHeight="1" x14ac:dyDescent="0.2">
      <c r="A44" s="102"/>
      <c r="B44" s="102"/>
      <c r="C44" s="103">
        <v>0</v>
      </c>
      <c r="D44" s="118" t="str">
        <f>IF(A44&lt;&gt;"", INDEX(Lists!$D$1:$D$4, MATCH(A44, Lists!$B$1:$B$4, 0)), "")</f>
        <v/>
      </c>
    </row>
    <row r="45" spans="1:4" s="1" customFormat="1" ht="15.75" customHeight="1" x14ac:dyDescent="0.2">
      <c r="A45" s="102"/>
      <c r="B45" s="102"/>
      <c r="C45" s="103">
        <v>0</v>
      </c>
      <c r="D45" s="118" t="str">
        <f>IF(A45&lt;&gt;"", INDEX(Lists!$D$1:$D$4, MATCH(A45, Lists!$B$1:$B$4, 0)), "")</f>
        <v/>
      </c>
    </row>
    <row r="46" spans="1:4" s="1" customFormat="1" ht="15.75" customHeight="1" x14ac:dyDescent="0.2">
      <c r="A46" s="102"/>
      <c r="B46" s="102"/>
      <c r="C46" s="103">
        <v>0</v>
      </c>
      <c r="D46" s="118" t="str">
        <f>IF(A46&lt;&gt;"", INDEX(Lists!$D$1:$D$4, MATCH(A46, Lists!$B$1:$B$4, 0)), "")</f>
        <v/>
      </c>
    </row>
    <row r="47" spans="1:4" s="1" customFormat="1" ht="15.75" customHeight="1" x14ac:dyDescent="0.2">
      <c r="A47" s="102"/>
      <c r="B47" s="102"/>
      <c r="C47" s="103">
        <v>0</v>
      </c>
      <c r="D47" s="118" t="str">
        <f>IF(A47&lt;&gt;"", INDEX(Lists!$D$1:$D$4, MATCH(A47, Lists!$B$1:$B$4, 0)), "")</f>
        <v/>
      </c>
    </row>
    <row r="48" spans="1:4" s="1" customFormat="1" ht="15.75" customHeight="1" x14ac:dyDescent="0.2">
      <c r="A48" s="102"/>
      <c r="B48" s="102"/>
      <c r="C48" s="103">
        <v>0</v>
      </c>
      <c r="D48" s="118" t="str">
        <f>IF(A48&lt;&gt;"", INDEX(Lists!$D$1:$D$4, MATCH(A48, Lists!$B$1:$B$4, 0)), "")</f>
        <v/>
      </c>
    </row>
    <row r="49" spans="1:5" s="1" customFormat="1" ht="15.75" customHeight="1" x14ac:dyDescent="0.2">
      <c r="A49" s="102"/>
      <c r="B49" s="102"/>
      <c r="C49" s="103">
        <v>0</v>
      </c>
      <c r="D49" s="118" t="str">
        <f>IF(A49&lt;&gt;"", INDEX(Lists!$D$1:$D$4, MATCH(A49, Lists!$B$1:$B$4, 0)), "")</f>
        <v/>
      </c>
    </row>
    <row r="50" spans="1:5" s="1" customFormat="1" ht="15.75" customHeight="1" x14ac:dyDescent="0.2">
      <c r="A50" s="102"/>
      <c r="B50" s="102"/>
      <c r="C50" s="103">
        <v>0</v>
      </c>
      <c r="D50" s="118" t="str">
        <f>IF(A50&lt;&gt;"", INDEX(Lists!$D$1:$D$4, MATCH(A50, Lists!$B$1:$B$4, 0)), "")</f>
        <v/>
      </c>
    </row>
    <row r="51" spans="1:5" s="1" customFormat="1" ht="15.75" customHeight="1" x14ac:dyDescent="0.2">
      <c r="A51" s="102"/>
      <c r="B51" s="102"/>
      <c r="C51" s="103">
        <v>0</v>
      </c>
      <c r="D51" s="118" t="str">
        <f>IF(A51&lt;&gt;"", INDEX(Lists!$D$1:$D$4, MATCH(A51, Lists!$B$1:$B$4, 0)), "")</f>
        <v/>
      </c>
    </row>
    <row r="52" spans="1:5" s="1" customFormat="1" ht="15.75" customHeight="1" x14ac:dyDescent="0.2">
      <c r="A52" s="102"/>
      <c r="B52" s="102"/>
      <c r="C52" s="103">
        <v>0</v>
      </c>
      <c r="D52" s="118" t="str">
        <f>IF(A52&lt;&gt;"", INDEX(Lists!$D$1:$D$4, MATCH(A52, Lists!$B$1:$B$4, 0)), "")</f>
        <v/>
      </c>
    </row>
    <row r="53" spans="1:5" s="1" customFormat="1" ht="15.75" customHeight="1" x14ac:dyDescent="0.2">
      <c r="A53" s="102"/>
      <c r="B53" s="102"/>
      <c r="C53" s="103">
        <v>0</v>
      </c>
      <c r="D53" s="118" t="str">
        <f>IF(A53&lt;&gt;"", INDEX(Lists!$D$1:$D$4, MATCH(A53, Lists!$B$1:$B$4, 0)), "")</f>
        <v/>
      </c>
    </row>
    <row r="54" spans="1:5" s="1" customFormat="1" ht="15.75" customHeight="1" x14ac:dyDescent="0.2">
      <c r="A54" s="102"/>
      <c r="B54" s="102"/>
      <c r="C54" s="103">
        <v>0</v>
      </c>
      <c r="D54" s="118" t="str">
        <f>IF(A54&lt;&gt;"", INDEX(Lists!$D$1:$D$4, MATCH(A54, Lists!$B$1:$B$4, 0)), "")</f>
        <v/>
      </c>
    </row>
    <row r="55" spans="1:5" s="1" customFormat="1" ht="15.75" customHeight="1" x14ac:dyDescent="0.2">
      <c r="A55" s="102"/>
      <c r="B55" s="102"/>
      <c r="C55" s="103">
        <v>0</v>
      </c>
      <c r="D55" s="118" t="str">
        <f>IF(A55&lt;&gt;"", INDEX(Lists!$D$1:$D$4, MATCH(A55, Lists!$B$1:$B$4, 0)), "")</f>
        <v/>
      </c>
    </row>
    <row r="56" spans="1:5" s="1" customFormat="1" ht="15.75" customHeight="1" x14ac:dyDescent="0.2">
      <c r="A56" s="102"/>
      <c r="B56" s="102"/>
      <c r="C56" s="103">
        <v>0</v>
      </c>
      <c r="D56" s="118" t="str">
        <f>IF(A56&lt;&gt;"", INDEX(Lists!$D$1:$D$4, MATCH(A56, Lists!$B$1:$B$4, 0)), "")</f>
        <v/>
      </c>
    </row>
    <row r="57" spans="1:5" s="1" customFormat="1" ht="15.75" customHeight="1" x14ac:dyDescent="0.2"/>
    <row r="58" spans="1:5" s="1" customFormat="1" ht="15.75" customHeight="1" x14ac:dyDescent="0.2">
      <c r="A58" s="1" t="s">
        <v>271</v>
      </c>
    </row>
    <row r="59" spans="1:5" hidden="1" x14ac:dyDescent="0.25">
      <c r="A59" s="1"/>
      <c r="B59" s="1"/>
      <c r="C59" s="1"/>
      <c r="D59" s="1"/>
      <c r="E59" s="1"/>
    </row>
    <row r="60" spans="1:5" hidden="1" x14ac:dyDescent="0.25">
      <c r="A60" s="1"/>
      <c r="B60" s="1"/>
      <c r="C60" s="1"/>
      <c r="D60" s="1"/>
      <c r="E60" s="1"/>
    </row>
    <row r="61" spans="1:5" hidden="1" x14ac:dyDescent="0.25">
      <c r="A61" s="1"/>
      <c r="B61" s="1"/>
      <c r="C61" s="1"/>
      <c r="D61" s="1"/>
      <c r="E61" s="1"/>
    </row>
  </sheetData>
  <sheetProtection algorithmName="SHA-512" hashValue="X9iAs/5voRUEXi2LE1kZDnpAdLCREPlAX7FgnykDUmk1L/5L450kuvpbEkRxcW124uOKCE6A+Oo2TppWifwbPw==" saltValue="xFfSdf/4eE7qut31tRsK+w==" spinCount="100000" sheet="1" objects="1" scenarios="1"/>
  <mergeCells count="3">
    <mergeCell ref="A1:C1"/>
    <mergeCell ref="A3:A4"/>
    <mergeCell ref="B3:B4"/>
  </mergeCells>
  <pageMargins left="0.7" right="0.7" top="0.5" bottom="0.25" header="0.3" footer="0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Lists!$B$1:$B$4</xm:f>
          </x14:formula1>
          <xm:sqref>A6:A56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C42"/>
  <sheetViews>
    <sheetView showGridLines="0" zoomScaleNormal="100" zoomScaleSheetLayoutView="100" workbookViewId="0">
      <selection activeCell="C16" sqref="C16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3" width="13.28515625" style="1" customWidth="1"/>
    <col min="4" max="16384" width="9.140625" style="1" hidden="1"/>
  </cols>
  <sheetData>
    <row r="1" spans="1:3" ht="15.75" customHeight="1" x14ac:dyDescent="0.2">
      <c r="A1" s="138" t="s">
        <v>267</v>
      </c>
      <c r="B1" s="138"/>
      <c r="C1" s="138"/>
    </row>
    <row r="2" spans="1:3" ht="15.75" customHeight="1" x14ac:dyDescent="0.2">
      <c r="A2" s="116"/>
      <c r="B2" s="6"/>
      <c r="C2" s="6"/>
    </row>
    <row r="3" spans="1:3" ht="45" customHeight="1" x14ac:dyDescent="0.2">
      <c r="A3" s="18"/>
      <c r="B3" s="18"/>
      <c r="C3" s="45" t="s">
        <v>212</v>
      </c>
    </row>
    <row r="4" spans="1:3" ht="15.75" customHeight="1" x14ac:dyDescent="0.2">
      <c r="A4" s="18"/>
      <c r="B4" s="18"/>
      <c r="C4" s="27"/>
    </row>
    <row r="5" spans="1:3" ht="15.75" customHeight="1" x14ac:dyDescent="0.2">
      <c r="A5" s="19">
        <v>1</v>
      </c>
      <c r="B5" s="17" t="s">
        <v>172</v>
      </c>
      <c r="C5" s="117"/>
    </row>
    <row r="6" spans="1:3" ht="15.75" customHeight="1" x14ac:dyDescent="0.2">
      <c r="A6" s="16">
        <v>1.1000000000000001</v>
      </c>
      <c r="B6" s="117" t="s">
        <v>73</v>
      </c>
      <c r="C6" s="61">
        <f>+'I. NOTES INC.STAT BY INDEMNITY '!C38</f>
        <v>0</v>
      </c>
    </row>
    <row r="7" spans="1:3" ht="15.75" customHeight="1" x14ac:dyDescent="0.2">
      <c r="A7" s="16">
        <v>1.2</v>
      </c>
      <c r="B7" s="117" t="s">
        <v>74</v>
      </c>
      <c r="C7" s="61">
        <f>+'I. NOTES INC.STAT BY INDEMNITY '!D38</f>
        <v>0</v>
      </c>
    </row>
    <row r="8" spans="1:3" ht="15.75" customHeight="1" x14ac:dyDescent="0.2">
      <c r="A8" s="16"/>
      <c r="B8" s="117" t="s">
        <v>75</v>
      </c>
      <c r="C8" s="61">
        <f>SUM(C6:C7)</f>
        <v>0</v>
      </c>
    </row>
    <row r="9" spans="1:3" ht="15.75" customHeight="1" x14ac:dyDescent="0.2">
      <c r="A9" s="16">
        <v>1.3</v>
      </c>
      <c r="B9" s="117" t="s">
        <v>76</v>
      </c>
      <c r="C9" s="61">
        <f>+'I. NOTES INC.STAT BY INDEMNITY '!F38</f>
        <v>0</v>
      </c>
    </row>
    <row r="10" spans="1:3" ht="15.75" customHeight="1" x14ac:dyDescent="0.2">
      <c r="A10" s="16"/>
      <c r="B10" s="117" t="s">
        <v>77</v>
      </c>
      <c r="C10" s="61">
        <f>+C8-C9</f>
        <v>0</v>
      </c>
    </row>
    <row r="11" spans="1:3" ht="15.75" customHeight="1" x14ac:dyDescent="0.2">
      <c r="A11" s="16">
        <v>1.4</v>
      </c>
      <c r="B11" s="117" t="s">
        <v>78</v>
      </c>
      <c r="C11" s="61">
        <f>+'I. NOTES INC.STAT BY INDEMNITY '!H38</f>
        <v>0</v>
      </c>
    </row>
    <row r="12" spans="1:3" ht="15.75" customHeight="1" x14ac:dyDescent="0.2">
      <c r="A12" s="19"/>
      <c r="B12" s="17" t="s">
        <v>61</v>
      </c>
      <c r="C12" s="64">
        <f>+C10+C11</f>
        <v>0</v>
      </c>
    </row>
    <row r="13" spans="1:3" ht="15.75" customHeight="1" x14ac:dyDescent="0.2">
      <c r="A13" s="19"/>
      <c r="B13" s="17"/>
      <c r="C13" s="65"/>
    </row>
    <row r="14" spans="1:3" ht="15.75" customHeight="1" x14ac:dyDescent="0.2">
      <c r="A14" s="19">
        <v>2</v>
      </c>
      <c r="B14" s="17" t="s">
        <v>173</v>
      </c>
      <c r="C14" s="65"/>
    </row>
    <row r="15" spans="1:3" ht="15.75" customHeight="1" x14ac:dyDescent="0.2">
      <c r="A15" s="19">
        <v>2.1</v>
      </c>
      <c r="B15" s="17" t="s">
        <v>79</v>
      </c>
      <c r="C15" s="50"/>
    </row>
    <row r="16" spans="1:3" ht="15.75" customHeight="1" x14ac:dyDescent="0.2">
      <c r="A16" s="16">
        <v>2.11</v>
      </c>
      <c r="B16" s="117" t="s">
        <v>80</v>
      </c>
      <c r="C16" s="98">
        <v>0</v>
      </c>
    </row>
    <row r="17" spans="1:3" ht="15.75" customHeight="1" x14ac:dyDescent="0.2">
      <c r="A17" s="16">
        <v>2.12</v>
      </c>
      <c r="B17" s="117" t="s">
        <v>81</v>
      </c>
      <c r="C17" s="98">
        <v>0</v>
      </c>
    </row>
    <row r="18" spans="1:3" ht="15.75" customHeight="1" x14ac:dyDescent="0.2">
      <c r="A18" s="16">
        <v>2.13</v>
      </c>
      <c r="B18" s="117" t="s">
        <v>205</v>
      </c>
      <c r="C18" s="98">
        <v>0</v>
      </c>
    </row>
    <row r="19" spans="1:3" ht="15.75" customHeight="1" x14ac:dyDescent="0.2">
      <c r="A19" s="16">
        <v>2.14</v>
      </c>
      <c r="B19" s="117" t="s">
        <v>82</v>
      </c>
      <c r="C19" s="98">
        <v>0</v>
      </c>
    </row>
    <row r="20" spans="1:3" ht="15.75" customHeight="1" x14ac:dyDescent="0.2">
      <c r="A20" s="16">
        <v>2.15</v>
      </c>
      <c r="B20" s="117" t="s">
        <v>83</v>
      </c>
      <c r="C20" s="98">
        <v>0</v>
      </c>
    </row>
    <row r="21" spans="1:3" ht="15.75" customHeight="1" x14ac:dyDescent="0.2">
      <c r="A21" s="16">
        <v>2.16</v>
      </c>
      <c r="B21" s="117" t="s">
        <v>156</v>
      </c>
      <c r="C21" s="98">
        <v>0</v>
      </c>
    </row>
    <row r="22" spans="1:3" ht="15.75" customHeight="1" x14ac:dyDescent="0.2">
      <c r="A22" s="19"/>
      <c r="B22" s="17" t="s">
        <v>177</v>
      </c>
      <c r="C22" s="64">
        <f>SUM(C16:C21)</f>
        <v>0</v>
      </c>
    </row>
    <row r="23" spans="1:3" ht="15.75" customHeight="1" x14ac:dyDescent="0.2">
      <c r="A23" s="19"/>
      <c r="B23" s="17"/>
      <c r="C23" s="65"/>
    </row>
    <row r="24" spans="1:3" ht="15.75" customHeight="1" x14ac:dyDescent="0.2">
      <c r="A24" s="19">
        <v>2.2000000000000002</v>
      </c>
      <c r="B24" s="17" t="s">
        <v>190</v>
      </c>
      <c r="C24" s="65"/>
    </row>
    <row r="25" spans="1:3" ht="15.75" customHeight="1" x14ac:dyDescent="0.2">
      <c r="A25" s="16">
        <v>2.21</v>
      </c>
      <c r="B25" s="117" t="s">
        <v>84</v>
      </c>
      <c r="C25" s="98">
        <v>0</v>
      </c>
    </row>
    <row r="26" spans="1:3" ht="15.75" customHeight="1" x14ac:dyDescent="0.2">
      <c r="A26" s="16">
        <v>2.2200000000000002</v>
      </c>
      <c r="B26" s="117" t="s">
        <v>202</v>
      </c>
      <c r="C26" s="98">
        <v>0</v>
      </c>
    </row>
    <row r="27" spans="1:3" ht="15.75" customHeight="1" x14ac:dyDescent="0.2">
      <c r="A27" s="16">
        <v>2.23</v>
      </c>
      <c r="B27" s="117" t="s">
        <v>203</v>
      </c>
      <c r="C27" s="98">
        <v>0</v>
      </c>
    </row>
    <row r="28" spans="1:3" ht="15.75" customHeight="1" x14ac:dyDescent="0.2">
      <c r="A28" s="16">
        <v>2.2400000000000002</v>
      </c>
      <c r="B28" s="117" t="s">
        <v>156</v>
      </c>
      <c r="C28" s="98">
        <v>0</v>
      </c>
    </row>
    <row r="29" spans="1:3" ht="15.75" customHeight="1" x14ac:dyDescent="0.2">
      <c r="A29" s="16"/>
      <c r="B29" s="17" t="s">
        <v>177</v>
      </c>
      <c r="C29" s="64">
        <f>SUM(C25:C28)</f>
        <v>0</v>
      </c>
    </row>
    <row r="30" spans="1:3" ht="15.75" customHeight="1" x14ac:dyDescent="0.2">
      <c r="A30" s="19"/>
      <c r="B30" s="17" t="s">
        <v>61</v>
      </c>
      <c r="C30" s="64">
        <f>C22+C29</f>
        <v>0</v>
      </c>
    </row>
    <row r="31" spans="1:3" ht="15.75" customHeight="1" x14ac:dyDescent="0.2">
      <c r="A31" s="19"/>
      <c r="B31" s="17"/>
      <c r="C31" s="50"/>
    </row>
    <row r="32" spans="1:3" ht="15.75" customHeight="1" x14ac:dyDescent="0.2">
      <c r="A32" s="19">
        <v>3</v>
      </c>
      <c r="B32" s="17" t="s">
        <v>204</v>
      </c>
      <c r="C32" s="64">
        <f>'C. INCOME STAT INDEMNITY GROUP'!H10</f>
        <v>0</v>
      </c>
    </row>
    <row r="33" spans="1:3" ht="15.75" customHeight="1" x14ac:dyDescent="0.2">
      <c r="A33" s="19"/>
      <c r="B33" s="117" t="s">
        <v>193</v>
      </c>
      <c r="C33" s="63"/>
    </row>
    <row r="34" spans="1:3" ht="15.75" customHeight="1" x14ac:dyDescent="0.2">
      <c r="A34" s="19"/>
      <c r="B34" s="17"/>
      <c r="C34" s="50"/>
    </row>
    <row r="35" spans="1:3" ht="15.75" customHeight="1" x14ac:dyDescent="0.2">
      <c r="A35" s="19">
        <v>4</v>
      </c>
      <c r="B35" s="17" t="s">
        <v>174</v>
      </c>
      <c r="C35" s="50"/>
    </row>
    <row r="36" spans="1:3" ht="15.75" customHeight="1" x14ac:dyDescent="0.2">
      <c r="A36" s="16">
        <v>4.0999999999999996</v>
      </c>
      <c r="B36" s="117" t="s">
        <v>85</v>
      </c>
      <c r="C36" s="98">
        <v>0</v>
      </c>
    </row>
    <row r="37" spans="1:3" ht="15.75" customHeight="1" x14ac:dyDescent="0.2">
      <c r="A37" s="16">
        <v>4.2</v>
      </c>
      <c r="B37" s="117" t="s">
        <v>86</v>
      </c>
      <c r="C37" s="98">
        <v>0</v>
      </c>
    </row>
    <row r="38" spans="1:3" ht="15.75" customHeight="1" x14ac:dyDescent="0.2">
      <c r="A38" s="16"/>
      <c r="B38" s="117" t="s">
        <v>87</v>
      </c>
      <c r="C38" s="61">
        <f>SUM(C36:C37)</f>
        <v>0</v>
      </c>
    </row>
    <row r="39" spans="1:3" ht="15.75" customHeight="1" x14ac:dyDescent="0.2">
      <c r="A39" s="16">
        <v>4.3</v>
      </c>
      <c r="B39" s="117" t="s">
        <v>88</v>
      </c>
      <c r="C39" s="98">
        <v>0</v>
      </c>
    </row>
    <row r="40" spans="1:3" ht="15.75" customHeight="1" x14ac:dyDescent="0.2">
      <c r="A40" s="16"/>
      <c r="B40" s="117" t="s">
        <v>89</v>
      </c>
      <c r="C40" s="61">
        <f>+C38-C39</f>
        <v>0</v>
      </c>
    </row>
    <row r="41" spans="1:3" ht="15.75" customHeight="1" x14ac:dyDescent="0.2">
      <c r="A41" s="16">
        <v>4.4000000000000004</v>
      </c>
      <c r="B41" s="117" t="s">
        <v>90</v>
      </c>
      <c r="C41" s="98">
        <v>0</v>
      </c>
    </row>
    <row r="42" spans="1:3" ht="15.75" customHeight="1" x14ac:dyDescent="0.2">
      <c r="A42" s="17"/>
      <c r="B42" s="17" t="s">
        <v>61</v>
      </c>
      <c r="C42" s="64">
        <f>+C40+C41</f>
        <v>0</v>
      </c>
    </row>
  </sheetData>
  <sheetProtection algorithmName="SHA-512" hashValue="lJeinotvJN1uG2sK3C3IVB8eFWK2fS/ivgzCTkdZd2Ic0KAK74fNmHjHUsywAXToz6czYHLCGsflam2gVavh1Q==" saltValue="tmH8JNIvv3p4uwvFwC4ubg==" spinCount="100000" sheet="1" objects="1" scenarios="1"/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C14"/>
  <sheetViews>
    <sheetView showGridLines="0" zoomScaleNormal="100" zoomScaleSheetLayoutView="100" workbookViewId="0">
      <selection activeCell="C7" sqref="C7"/>
    </sheetView>
  </sheetViews>
  <sheetFormatPr defaultColWidth="0" defaultRowHeight="12.75" zeroHeight="1" x14ac:dyDescent="0.2"/>
  <cols>
    <col min="1" max="1" width="9.140625" style="6" customWidth="1"/>
    <col min="2" max="2" width="38.85546875" style="1" customWidth="1"/>
    <col min="3" max="3" width="13.28515625" style="1" customWidth="1"/>
    <col min="4" max="16384" width="9.140625" style="1" hidden="1"/>
  </cols>
  <sheetData>
    <row r="1" spans="1:3" ht="15.75" customHeight="1" x14ac:dyDescent="0.2">
      <c r="A1" s="138" t="s">
        <v>267</v>
      </c>
      <c r="B1" s="138"/>
      <c r="C1" s="138"/>
    </row>
    <row r="2" spans="1:3" ht="15.75" customHeight="1" x14ac:dyDescent="0.2">
      <c r="A2" s="144" t="s">
        <v>57</v>
      </c>
      <c r="B2" s="144"/>
      <c r="C2" s="144"/>
    </row>
    <row r="3" spans="1:3" ht="15.75" customHeight="1" x14ac:dyDescent="0.2">
      <c r="A3" s="109"/>
    </row>
    <row r="4" spans="1:3" ht="45" customHeight="1" x14ac:dyDescent="0.2">
      <c r="A4" s="21"/>
      <c r="B4" s="21"/>
      <c r="C4" s="45" t="s">
        <v>212</v>
      </c>
    </row>
    <row r="5" spans="1:3" ht="15.75" customHeight="1" x14ac:dyDescent="0.2">
      <c r="A5" s="21"/>
      <c r="B5" s="21"/>
      <c r="C5" s="21"/>
    </row>
    <row r="6" spans="1:3" ht="15.75" customHeight="1" x14ac:dyDescent="0.2">
      <c r="A6" s="19">
        <v>6</v>
      </c>
      <c r="B6" s="21" t="s">
        <v>175</v>
      </c>
      <c r="C6" s="22"/>
    </row>
    <row r="7" spans="1:3" ht="15.75" customHeight="1" x14ac:dyDescent="0.2">
      <c r="A7" s="16">
        <v>6.1</v>
      </c>
      <c r="B7" s="18" t="s">
        <v>93</v>
      </c>
      <c r="C7" s="98">
        <v>0</v>
      </c>
    </row>
    <row r="8" spans="1:3" ht="15.75" customHeight="1" x14ac:dyDescent="0.2">
      <c r="A8" s="16">
        <v>6.2</v>
      </c>
      <c r="B8" s="18" t="s">
        <v>156</v>
      </c>
      <c r="C8" s="98">
        <v>0</v>
      </c>
    </row>
    <row r="9" spans="1:3" ht="15.75" customHeight="1" x14ac:dyDescent="0.2">
      <c r="A9" s="17"/>
      <c r="B9" s="15" t="s">
        <v>61</v>
      </c>
      <c r="C9" s="64">
        <f>SUM(C7:C8)</f>
        <v>0</v>
      </c>
    </row>
    <row r="10" spans="1:3" ht="15.75" customHeight="1" x14ac:dyDescent="0.2">
      <c r="A10" s="17"/>
      <c r="B10" s="15"/>
      <c r="C10" s="63"/>
    </row>
    <row r="11" spans="1:3" ht="15.75" customHeight="1" x14ac:dyDescent="0.2">
      <c r="A11" s="19">
        <v>7</v>
      </c>
      <c r="B11" s="21" t="s">
        <v>176</v>
      </c>
      <c r="C11" s="50"/>
    </row>
    <row r="12" spans="1:3" ht="15.75" customHeight="1" x14ac:dyDescent="0.2">
      <c r="A12" s="16">
        <v>7.1</v>
      </c>
      <c r="B12" s="18" t="s">
        <v>91</v>
      </c>
      <c r="C12" s="98">
        <v>0</v>
      </c>
    </row>
    <row r="13" spans="1:3" ht="15.75" customHeight="1" x14ac:dyDescent="0.2">
      <c r="A13" s="16">
        <v>7.2</v>
      </c>
      <c r="B13" s="18" t="s">
        <v>92</v>
      </c>
      <c r="C13" s="98">
        <v>0</v>
      </c>
    </row>
    <row r="14" spans="1:3" ht="15.75" customHeight="1" x14ac:dyDescent="0.2">
      <c r="A14" s="19"/>
      <c r="B14" s="21" t="s">
        <v>61</v>
      </c>
      <c r="C14" s="64">
        <f>SUM(C12:C13)</f>
        <v>0</v>
      </c>
    </row>
  </sheetData>
  <sheetProtection algorithmName="SHA-512" hashValue="bxwFSomYY86TOEpBlEqBJRqXxrLJHGJRaVybY3KuIGkF6HOlhX6itDxEU24x3heEOnuoQNLRXwqKGsFqFNL9Ug==" saltValue="10Vh8d2AFypC11tQXJ/sgA==" spinCount="100000" sheet="1" objects="1" scenarios="1"/>
  <mergeCells count="2">
    <mergeCell ref="A1:C1"/>
    <mergeCell ref="A2:C2"/>
  </mergeCells>
  <printOptions horizontalCentered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15"/>
  <sheetViews>
    <sheetView workbookViewId="0">
      <selection sqref="A1:A1048576"/>
    </sheetView>
  </sheetViews>
  <sheetFormatPr defaultRowHeight="15" x14ac:dyDescent="0.25"/>
  <cols>
    <col min="1" max="1" width="40.85546875" bestFit="1" customWidth="1"/>
    <col min="2" max="2" width="44.28515625" bestFit="1" customWidth="1"/>
    <col min="3" max="3" width="40.85546875" bestFit="1" customWidth="1"/>
    <col min="4" max="4" width="9.140625" style="105"/>
    <col min="10" max="10" width="44.28515625" bestFit="1" customWidth="1"/>
  </cols>
  <sheetData>
    <row r="1" spans="1:4" x14ac:dyDescent="0.25">
      <c r="A1" t="s">
        <v>229</v>
      </c>
      <c r="B1" t="s">
        <v>238</v>
      </c>
      <c r="C1" s="106">
        <v>1.6</v>
      </c>
      <c r="D1" s="105">
        <v>2.16</v>
      </c>
    </row>
    <row r="2" spans="1:4" x14ac:dyDescent="0.25">
      <c r="A2" t="s">
        <v>230</v>
      </c>
      <c r="B2" t="s">
        <v>239</v>
      </c>
      <c r="C2" s="106">
        <v>2.4</v>
      </c>
      <c r="D2" s="105">
        <v>2.2400000000000002</v>
      </c>
    </row>
    <row r="3" spans="1:4" x14ac:dyDescent="0.25">
      <c r="A3" t="s">
        <v>231</v>
      </c>
      <c r="B3" t="s">
        <v>223</v>
      </c>
      <c r="C3" s="106">
        <v>3.4</v>
      </c>
      <c r="D3" s="105">
        <v>3</v>
      </c>
    </row>
    <row r="4" spans="1:4" x14ac:dyDescent="0.25">
      <c r="A4" t="s">
        <v>219</v>
      </c>
      <c r="B4" t="s">
        <v>247</v>
      </c>
      <c r="C4" s="106">
        <v>4.8</v>
      </c>
      <c r="D4" s="105">
        <v>6.2</v>
      </c>
    </row>
    <row r="5" spans="1:4" x14ac:dyDescent="0.25">
      <c r="A5" t="s">
        <v>220</v>
      </c>
      <c r="C5" s="106">
        <v>5</v>
      </c>
    </row>
    <row r="6" spans="1:4" x14ac:dyDescent="0.25">
      <c r="A6" t="s">
        <v>232</v>
      </c>
      <c r="C6" s="106">
        <v>6.15</v>
      </c>
    </row>
    <row r="7" spans="1:4" x14ac:dyDescent="0.25">
      <c r="A7" t="s">
        <v>233</v>
      </c>
      <c r="C7" s="106">
        <v>6.25</v>
      </c>
    </row>
    <row r="8" spans="1:4" x14ac:dyDescent="0.25">
      <c r="A8" t="s">
        <v>234</v>
      </c>
      <c r="C8" s="106">
        <v>6.35</v>
      </c>
    </row>
    <row r="9" spans="1:4" x14ac:dyDescent="0.25">
      <c r="A9" t="s">
        <v>235</v>
      </c>
      <c r="C9" s="106">
        <v>6.45</v>
      </c>
    </row>
    <row r="10" spans="1:4" x14ac:dyDescent="0.25">
      <c r="A10" t="s">
        <v>236</v>
      </c>
      <c r="C10" s="106">
        <v>7.3</v>
      </c>
    </row>
    <row r="11" spans="1:4" x14ac:dyDescent="0.25">
      <c r="A11" t="s">
        <v>237</v>
      </c>
      <c r="C11" s="106">
        <v>8.6</v>
      </c>
    </row>
    <row r="12" spans="1:4" x14ac:dyDescent="0.25">
      <c r="A12" s="91" t="s">
        <v>250</v>
      </c>
      <c r="C12" s="106">
        <v>9.1999999999999993</v>
      </c>
    </row>
    <row r="13" spans="1:4" x14ac:dyDescent="0.25">
      <c r="A13" t="s">
        <v>248</v>
      </c>
      <c r="C13" s="106" t="s">
        <v>248</v>
      </c>
    </row>
    <row r="14" spans="1:4" x14ac:dyDescent="0.25">
      <c r="A14" t="s">
        <v>249</v>
      </c>
      <c r="C14" s="106" t="s">
        <v>249</v>
      </c>
    </row>
    <row r="15" spans="1:4" x14ac:dyDescent="0.25">
      <c r="A15" t="s">
        <v>251</v>
      </c>
      <c r="C15" s="106" t="s">
        <v>251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I38"/>
  <sheetViews>
    <sheetView showGridLines="0" zoomScaleNormal="100" zoomScaleSheetLayoutView="100" workbookViewId="0">
      <selection activeCell="C6" sqref="C6"/>
    </sheetView>
  </sheetViews>
  <sheetFormatPr defaultColWidth="0" defaultRowHeight="12.75" zeroHeight="1" x14ac:dyDescent="0.2"/>
  <cols>
    <col min="1" max="1" width="9.140625" style="11" customWidth="1"/>
    <col min="2" max="2" width="17.140625" style="9" customWidth="1"/>
    <col min="3" max="9" width="13.28515625" style="5" customWidth="1"/>
    <col min="10" max="16384" width="9.140625" style="5" hidden="1"/>
  </cols>
  <sheetData>
    <row r="1" spans="1:9" ht="15.75" customHeight="1" x14ac:dyDescent="0.2">
      <c r="A1" s="138" t="s">
        <v>224</v>
      </c>
      <c r="B1" s="138"/>
      <c r="C1" s="138"/>
      <c r="D1" s="138"/>
      <c r="E1" s="138"/>
      <c r="F1" s="138"/>
      <c r="G1" s="138"/>
      <c r="H1" s="138"/>
      <c r="I1" s="138"/>
    </row>
    <row r="2" spans="1:9" ht="15.75" hidden="1" customHeight="1" x14ac:dyDescent="0.2">
      <c r="A2" s="138"/>
      <c r="B2" s="138"/>
      <c r="C2" s="138"/>
      <c r="D2" s="138"/>
      <c r="E2" s="138"/>
      <c r="F2" s="138"/>
      <c r="G2" s="138"/>
      <c r="H2" s="138"/>
      <c r="I2" s="138"/>
    </row>
    <row r="3" spans="1:9" ht="15.75" customHeight="1" x14ac:dyDescent="0.2">
      <c r="A3" s="10"/>
    </row>
    <row r="4" spans="1:9" ht="60" customHeight="1" x14ac:dyDescent="0.2">
      <c r="A4" s="28"/>
      <c r="B4" s="23"/>
      <c r="C4" s="45" t="s">
        <v>180</v>
      </c>
      <c r="D4" s="45" t="s">
        <v>94</v>
      </c>
      <c r="E4" s="45" t="s">
        <v>95</v>
      </c>
      <c r="F4" s="45" t="s">
        <v>96</v>
      </c>
      <c r="G4" s="45" t="s">
        <v>97</v>
      </c>
      <c r="H4" s="45" t="s">
        <v>98</v>
      </c>
      <c r="I4" s="45" t="s">
        <v>17</v>
      </c>
    </row>
    <row r="5" spans="1:9" ht="15.75" customHeight="1" x14ac:dyDescent="0.2">
      <c r="A5" s="29">
        <v>1.1000000000000001</v>
      </c>
      <c r="B5" s="24" t="s">
        <v>179</v>
      </c>
      <c r="C5" s="24"/>
      <c r="D5" s="24"/>
      <c r="E5" s="24"/>
      <c r="F5" s="24"/>
      <c r="G5" s="24"/>
      <c r="H5" s="24"/>
      <c r="I5" s="24"/>
    </row>
    <row r="6" spans="1:9" ht="15.75" customHeight="1" x14ac:dyDescent="0.2">
      <c r="A6" s="30">
        <v>1.1100000000000001</v>
      </c>
      <c r="B6" s="23" t="s">
        <v>99</v>
      </c>
      <c r="C6" s="104">
        <v>0</v>
      </c>
      <c r="D6" s="104">
        <v>0</v>
      </c>
      <c r="E6" s="75">
        <f>SUM(C6:D6)</f>
        <v>0</v>
      </c>
      <c r="F6" s="104">
        <v>0</v>
      </c>
      <c r="G6" s="75">
        <f>+E6-F6</f>
        <v>0</v>
      </c>
      <c r="H6" s="104">
        <v>0</v>
      </c>
      <c r="I6" s="75">
        <f>SUM(G6:H6)</f>
        <v>0</v>
      </c>
    </row>
    <row r="7" spans="1:9" ht="15.75" customHeight="1" x14ac:dyDescent="0.2">
      <c r="A7" s="30">
        <v>1.1200000000000001</v>
      </c>
      <c r="B7" s="23" t="s">
        <v>100</v>
      </c>
      <c r="C7" s="104">
        <v>0</v>
      </c>
      <c r="D7" s="104">
        <v>0</v>
      </c>
      <c r="E7" s="75">
        <f t="shared" ref="E7:E9" si="0">SUM(C7:D7)</f>
        <v>0</v>
      </c>
      <c r="F7" s="104">
        <v>0</v>
      </c>
      <c r="G7" s="75">
        <f t="shared" ref="G7:G9" si="1">+E7-F7</f>
        <v>0</v>
      </c>
      <c r="H7" s="104">
        <v>0</v>
      </c>
      <c r="I7" s="75">
        <f t="shared" ref="I7:I9" si="2">SUM(G7:H7)</f>
        <v>0</v>
      </c>
    </row>
    <row r="8" spans="1:9" ht="15.75" customHeight="1" x14ac:dyDescent="0.2">
      <c r="A8" s="30">
        <v>1.1299999999999999</v>
      </c>
      <c r="B8" s="23" t="s">
        <v>101</v>
      </c>
      <c r="C8" s="104">
        <v>0</v>
      </c>
      <c r="D8" s="104">
        <v>0</v>
      </c>
      <c r="E8" s="75">
        <f t="shared" si="0"/>
        <v>0</v>
      </c>
      <c r="F8" s="104">
        <v>0</v>
      </c>
      <c r="G8" s="75">
        <f t="shared" si="1"/>
        <v>0</v>
      </c>
      <c r="H8" s="104">
        <v>0</v>
      </c>
      <c r="I8" s="75">
        <f t="shared" si="2"/>
        <v>0</v>
      </c>
    </row>
    <row r="9" spans="1:9" ht="15.75" customHeight="1" x14ac:dyDescent="0.2">
      <c r="A9" s="30">
        <v>1.1399999999999999</v>
      </c>
      <c r="B9" s="23" t="s">
        <v>32</v>
      </c>
      <c r="C9" s="104">
        <v>0</v>
      </c>
      <c r="D9" s="104">
        <v>0</v>
      </c>
      <c r="E9" s="75">
        <f t="shared" si="0"/>
        <v>0</v>
      </c>
      <c r="F9" s="104">
        <v>0</v>
      </c>
      <c r="G9" s="75">
        <f t="shared" si="1"/>
        <v>0</v>
      </c>
      <c r="H9" s="104">
        <v>0</v>
      </c>
      <c r="I9" s="75">
        <f t="shared" si="2"/>
        <v>0</v>
      </c>
    </row>
    <row r="10" spans="1:9" ht="15.75" customHeight="1" x14ac:dyDescent="0.2">
      <c r="A10" s="30"/>
      <c r="B10" s="24" t="s">
        <v>177</v>
      </c>
      <c r="C10" s="87">
        <f>SUM(C6:C9)</f>
        <v>0</v>
      </c>
      <c r="D10" s="87">
        <f>SUM(D6:D9)</f>
        <v>0</v>
      </c>
      <c r="E10" s="87">
        <f t="shared" ref="E10:I10" si="3">SUM(E6:E9)</f>
        <v>0</v>
      </c>
      <c r="F10" s="87">
        <f t="shared" si="3"/>
        <v>0</v>
      </c>
      <c r="G10" s="87">
        <f t="shared" si="3"/>
        <v>0</v>
      </c>
      <c r="H10" s="87">
        <f t="shared" si="3"/>
        <v>0</v>
      </c>
      <c r="I10" s="87">
        <f t="shared" si="3"/>
        <v>0</v>
      </c>
    </row>
    <row r="11" spans="1:9" ht="15.75" customHeight="1" x14ac:dyDescent="0.2">
      <c r="A11" s="30"/>
      <c r="B11" s="23"/>
      <c r="C11" s="76"/>
      <c r="D11" s="76"/>
      <c r="E11" s="76"/>
      <c r="F11" s="76"/>
      <c r="G11" s="76"/>
      <c r="H11" s="76"/>
      <c r="I11" s="76"/>
    </row>
    <row r="12" spans="1:9" ht="15.75" customHeight="1" x14ac:dyDescent="0.2">
      <c r="A12" s="29">
        <v>1.2</v>
      </c>
      <c r="B12" s="24" t="s">
        <v>59</v>
      </c>
      <c r="C12" s="77"/>
      <c r="D12" s="77"/>
      <c r="E12" s="77"/>
      <c r="F12" s="77"/>
      <c r="G12" s="77"/>
      <c r="H12" s="77"/>
      <c r="I12" s="76"/>
    </row>
    <row r="13" spans="1:9" ht="15.75" customHeight="1" x14ac:dyDescent="0.2">
      <c r="A13" s="30">
        <v>1.21</v>
      </c>
      <c r="B13" s="23" t="s">
        <v>102</v>
      </c>
      <c r="C13" s="104">
        <v>0</v>
      </c>
      <c r="D13" s="104">
        <v>0</v>
      </c>
      <c r="E13" s="75">
        <f t="shared" ref="E13:E16" si="4">SUM(C13:D13)</f>
        <v>0</v>
      </c>
      <c r="F13" s="104">
        <v>0</v>
      </c>
      <c r="G13" s="75">
        <f t="shared" ref="G13:G16" si="5">+E13-F13</f>
        <v>0</v>
      </c>
      <c r="H13" s="104">
        <v>0</v>
      </c>
      <c r="I13" s="75">
        <f t="shared" ref="I13:I16" si="6">SUM(G13:H13)</f>
        <v>0</v>
      </c>
    </row>
    <row r="14" spans="1:9" ht="15.75" customHeight="1" x14ac:dyDescent="0.2">
      <c r="A14" s="30">
        <v>1.22</v>
      </c>
      <c r="B14" s="23" t="s">
        <v>103</v>
      </c>
      <c r="C14" s="104">
        <v>0</v>
      </c>
      <c r="D14" s="104">
        <v>0</v>
      </c>
      <c r="E14" s="75">
        <f t="shared" si="4"/>
        <v>0</v>
      </c>
      <c r="F14" s="104">
        <v>0</v>
      </c>
      <c r="G14" s="75">
        <f t="shared" si="5"/>
        <v>0</v>
      </c>
      <c r="H14" s="104">
        <v>0</v>
      </c>
      <c r="I14" s="75">
        <f t="shared" si="6"/>
        <v>0</v>
      </c>
    </row>
    <row r="15" spans="1:9" ht="15.75" customHeight="1" x14ac:dyDescent="0.2">
      <c r="A15" s="30">
        <v>1.23</v>
      </c>
      <c r="B15" s="23" t="s">
        <v>101</v>
      </c>
      <c r="C15" s="104">
        <v>0</v>
      </c>
      <c r="D15" s="104">
        <v>0</v>
      </c>
      <c r="E15" s="75">
        <f t="shared" si="4"/>
        <v>0</v>
      </c>
      <c r="F15" s="104">
        <v>0</v>
      </c>
      <c r="G15" s="75">
        <f t="shared" si="5"/>
        <v>0</v>
      </c>
      <c r="H15" s="104">
        <v>0</v>
      </c>
      <c r="I15" s="75">
        <f t="shared" si="6"/>
        <v>0</v>
      </c>
    </row>
    <row r="16" spans="1:9" ht="15.75" customHeight="1" x14ac:dyDescent="0.2">
      <c r="A16" s="30">
        <v>1.24</v>
      </c>
      <c r="B16" s="23" t="s">
        <v>32</v>
      </c>
      <c r="C16" s="104">
        <v>0</v>
      </c>
      <c r="D16" s="104">
        <v>0</v>
      </c>
      <c r="E16" s="75">
        <f t="shared" si="4"/>
        <v>0</v>
      </c>
      <c r="F16" s="104">
        <v>0</v>
      </c>
      <c r="G16" s="75">
        <f t="shared" si="5"/>
        <v>0</v>
      </c>
      <c r="H16" s="104">
        <v>0</v>
      </c>
      <c r="I16" s="75">
        <f t="shared" si="6"/>
        <v>0</v>
      </c>
    </row>
    <row r="17" spans="1:9" ht="15.75" customHeight="1" x14ac:dyDescent="0.2">
      <c r="A17" s="30"/>
      <c r="B17" s="24" t="s">
        <v>177</v>
      </c>
      <c r="C17" s="86">
        <f>SUM(C13:C16)</f>
        <v>0</v>
      </c>
      <c r="D17" s="86">
        <f>SUM(D13:D16)</f>
        <v>0</v>
      </c>
      <c r="E17" s="86">
        <f t="shared" ref="E17:I17" si="7">SUM(E13:E16)</f>
        <v>0</v>
      </c>
      <c r="F17" s="86">
        <f t="shared" si="7"/>
        <v>0</v>
      </c>
      <c r="G17" s="86">
        <f t="shared" si="7"/>
        <v>0</v>
      </c>
      <c r="H17" s="86">
        <f t="shared" si="7"/>
        <v>0</v>
      </c>
      <c r="I17" s="86">
        <f t="shared" si="7"/>
        <v>0</v>
      </c>
    </row>
    <row r="18" spans="1:9" ht="15.75" customHeight="1" x14ac:dyDescent="0.2">
      <c r="A18" s="30"/>
      <c r="B18" s="23"/>
      <c r="C18" s="76"/>
      <c r="D18" s="76"/>
      <c r="E18" s="76"/>
      <c r="F18" s="76"/>
      <c r="G18" s="76"/>
      <c r="H18" s="76"/>
      <c r="I18" s="76"/>
    </row>
    <row r="19" spans="1:9" ht="30" customHeight="1" x14ac:dyDescent="0.2">
      <c r="A19" s="29">
        <v>1.3</v>
      </c>
      <c r="B19" s="123" t="s">
        <v>178</v>
      </c>
      <c r="C19" s="76"/>
      <c r="D19" s="76"/>
      <c r="E19" s="76"/>
      <c r="F19" s="76"/>
      <c r="G19" s="76"/>
      <c r="H19" s="76"/>
      <c r="I19" s="76"/>
    </row>
    <row r="20" spans="1:9" ht="15.75" customHeight="1" x14ac:dyDescent="0.2">
      <c r="A20" s="30">
        <v>1.31</v>
      </c>
      <c r="B20" s="23" t="s">
        <v>104</v>
      </c>
      <c r="C20" s="104">
        <v>0</v>
      </c>
      <c r="D20" s="104">
        <v>0</v>
      </c>
      <c r="E20" s="75">
        <f t="shared" ref="E20:E23" si="8">SUM(C20:D20)</f>
        <v>0</v>
      </c>
      <c r="F20" s="104">
        <v>0</v>
      </c>
      <c r="G20" s="75">
        <f t="shared" ref="G20:G23" si="9">+E20-F20</f>
        <v>0</v>
      </c>
      <c r="H20" s="104">
        <v>0</v>
      </c>
      <c r="I20" s="75">
        <f t="shared" ref="I20:I23" si="10">SUM(G20:H20)</f>
        <v>0</v>
      </c>
    </row>
    <row r="21" spans="1:9" ht="15.75" customHeight="1" x14ac:dyDescent="0.2">
      <c r="A21" s="30">
        <v>1.32</v>
      </c>
      <c r="B21" s="23" t="s">
        <v>105</v>
      </c>
      <c r="C21" s="104">
        <v>0</v>
      </c>
      <c r="D21" s="104">
        <v>0</v>
      </c>
      <c r="E21" s="75">
        <f t="shared" si="8"/>
        <v>0</v>
      </c>
      <c r="F21" s="104">
        <v>0</v>
      </c>
      <c r="G21" s="75">
        <f t="shared" si="9"/>
        <v>0</v>
      </c>
      <c r="H21" s="104">
        <v>0</v>
      </c>
      <c r="I21" s="75">
        <f t="shared" si="10"/>
        <v>0</v>
      </c>
    </row>
    <row r="22" spans="1:9" ht="15.75" customHeight="1" x14ac:dyDescent="0.2">
      <c r="A22" s="30">
        <v>1.33</v>
      </c>
      <c r="B22" s="23" t="s">
        <v>106</v>
      </c>
      <c r="C22" s="104">
        <v>0</v>
      </c>
      <c r="D22" s="104">
        <v>0</v>
      </c>
      <c r="E22" s="75">
        <f t="shared" si="8"/>
        <v>0</v>
      </c>
      <c r="F22" s="104">
        <v>0</v>
      </c>
      <c r="G22" s="75">
        <f t="shared" si="9"/>
        <v>0</v>
      </c>
      <c r="H22" s="104">
        <v>0</v>
      </c>
      <c r="I22" s="75">
        <f t="shared" si="10"/>
        <v>0</v>
      </c>
    </row>
    <row r="23" spans="1:9" ht="15.75" customHeight="1" x14ac:dyDescent="0.2">
      <c r="A23" s="30">
        <v>1.34</v>
      </c>
      <c r="B23" s="23" t="s">
        <v>32</v>
      </c>
      <c r="C23" s="104">
        <v>0</v>
      </c>
      <c r="D23" s="104">
        <v>0</v>
      </c>
      <c r="E23" s="75">
        <f t="shared" si="8"/>
        <v>0</v>
      </c>
      <c r="F23" s="104">
        <v>0</v>
      </c>
      <c r="G23" s="75">
        <f t="shared" si="9"/>
        <v>0</v>
      </c>
      <c r="H23" s="104">
        <v>0</v>
      </c>
      <c r="I23" s="75">
        <f t="shared" si="10"/>
        <v>0</v>
      </c>
    </row>
    <row r="24" spans="1:9" ht="15.75" customHeight="1" x14ac:dyDescent="0.2">
      <c r="A24" s="30"/>
      <c r="B24" s="24" t="s">
        <v>177</v>
      </c>
      <c r="C24" s="86">
        <f>SUM(C20:C23)</f>
        <v>0</v>
      </c>
      <c r="D24" s="86">
        <f t="shared" ref="D24:I24" si="11">SUM(D20:D23)</f>
        <v>0</v>
      </c>
      <c r="E24" s="86">
        <f t="shared" si="11"/>
        <v>0</v>
      </c>
      <c r="F24" s="86">
        <f t="shared" si="11"/>
        <v>0</v>
      </c>
      <c r="G24" s="86">
        <f t="shared" si="11"/>
        <v>0</v>
      </c>
      <c r="H24" s="86">
        <f t="shared" si="11"/>
        <v>0</v>
      </c>
      <c r="I24" s="86">
        <f t="shared" si="11"/>
        <v>0</v>
      </c>
    </row>
    <row r="25" spans="1:9" ht="15.75" customHeight="1" x14ac:dyDescent="0.2">
      <c r="A25" s="30"/>
      <c r="B25" s="23"/>
      <c r="C25" s="76"/>
      <c r="D25" s="76"/>
      <c r="E25" s="76"/>
      <c r="F25" s="76"/>
      <c r="G25" s="76"/>
      <c r="H25" s="76"/>
      <c r="I25" s="76"/>
    </row>
    <row r="26" spans="1:9" ht="15.75" customHeight="1" x14ac:dyDescent="0.2">
      <c r="A26" s="29">
        <v>1.4</v>
      </c>
      <c r="B26" s="24" t="s">
        <v>31</v>
      </c>
      <c r="C26" s="76"/>
      <c r="D26" s="76"/>
      <c r="E26" s="76"/>
      <c r="F26" s="76"/>
      <c r="G26" s="76"/>
      <c r="H26" s="76"/>
      <c r="I26" s="76"/>
    </row>
    <row r="27" spans="1:9" ht="15.75" customHeight="1" x14ac:dyDescent="0.2">
      <c r="A27" s="30">
        <v>1.41</v>
      </c>
      <c r="B27" s="23" t="s">
        <v>107</v>
      </c>
      <c r="C27" s="104">
        <v>0</v>
      </c>
      <c r="D27" s="104">
        <v>0</v>
      </c>
      <c r="E27" s="75">
        <f t="shared" ref="E27:E32" si="12">SUM(C27:D27)</f>
        <v>0</v>
      </c>
      <c r="F27" s="104">
        <v>0</v>
      </c>
      <c r="G27" s="75">
        <f t="shared" ref="G27:G32" si="13">+E27-F27</f>
        <v>0</v>
      </c>
      <c r="H27" s="104">
        <v>0</v>
      </c>
      <c r="I27" s="75">
        <f t="shared" ref="I27:I32" si="14">SUM(G27:H27)</f>
        <v>0</v>
      </c>
    </row>
    <row r="28" spans="1:9" ht="25.5" x14ac:dyDescent="0.2">
      <c r="A28" s="30">
        <v>1.42</v>
      </c>
      <c r="B28" s="23" t="s">
        <v>108</v>
      </c>
      <c r="C28" s="104">
        <v>0</v>
      </c>
      <c r="D28" s="104">
        <v>0</v>
      </c>
      <c r="E28" s="75">
        <f t="shared" si="12"/>
        <v>0</v>
      </c>
      <c r="F28" s="104">
        <v>0</v>
      </c>
      <c r="G28" s="75">
        <f t="shared" si="13"/>
        <v>0</v>
      </c>
      <c r="H28" s="104">
        <v>0</v>
      </c>
      <c r="I28" s="75">
        <f t="shared" si="14"/>
        <v>0</v>
      </c>
    </row>
    <row r="29" spans="1:9" ht="25.5" x14ac:dyDescent="0.2">
      <c r="A29" s="30">
        <v>1.43</v>
      </c>
      <c r="B29" s="23" t="s">
        <v>109</v>
      </c>
      <c r="C29" s="104">
        <v>0</v>
      </c>
      <c r="D29" s="104">
        <v>0</v>
      </c>
      <c r="E29" s="75">
        <f t="shared" si="12"/>
        <v>0</v>
      </c>
      <c r="F29" s="104">
        <v>0</v>
      </c>
      <c r="G29" s="75">
        <f t="shared" si="13"/>
        <v>0</v>
      </c>
      <c r="H29" s="104">
        <v>0</v>
      </c>
      <c r="I29" s="75">
        <f t="shared" si="14"/>
        <v>0</v>
      </c>
    </row>
    <row r="30" spans="1:9" ht="15.75" customHeight="1" x14ac:dyDescent="0.2">
      <c r="A30" s="30">
        <v>1.44</v>
      </c>
      <c r="B30" s="23" t="s">
        <v>110</v>
      </c>
      <c r="C30" s="104">
        <v>0</v>
      </c>
      <c r="D30" s="104">
        <v>0</v>
      </c>
      <c r="E30" s="75">
        <f t="shared" si="12"/>
        <v>0</v>
      </c>
      <c r="F30" s="104">
        <v>0</v>
      </c>
      <c r="G30" s="75">
        <f t="shared" si="13"/>
        <v>0</v>
      </c>
      <c r="H30" s="104">
        <v>0</v>
      </c>
      <c r="I30" s="75">
        <f t="shared" si="14"/>
        <v>0</v>
      </c>
    </row>
    <row r="31" spans="1:9" ht="15.75" customHeight="1" x14ac:dyDescent="0.2">
      <c r="A31" s="30">
        <v>1.45</v>
      </c>
      <c r="B31" s="23" t="s">
        <v>111</v>
      </c>
      <c r="C31" s="104">
        <v>0</v>
      </c>
      <c r="D31" s="104">
        <v>0</v>
      </c>
      <c r="E31" s="75">
        <f t="shared" si="12"/>
        <v>0</v>
      </c>
      <c r="F31" s="104">
        <v>0</v>
      </c>
      <c r="G31" s="75">
        <f t="shared" si="13"/>
        <v>0</v>
      </c>
      <c r="H31" s="104">
        <v>0</v>
      </c>
      <c r="I31" s="75">
        <f t="shared" si="14"/>
        <v>0</v>
      </c>
    </row>
    <row r="32" spans="1:9" ht="15.75" customHeight="1" x14ac:dyDescent="0.2">
      <c r="A32" s="30">
        <v>1.46</v>
      </c>
      <c r="B32" s="23" t="s">
        <v>32</v>
      </c>
      <c r="C32" s="104">
        <v>0</v>
      </c>
      <c r="D32" s="104">
        <v>0</v>
      </c>
      <c r="E32" s="75">
        <f t="shared" si="12"/>
        <v>0</v>
      </c>
      <c r="F32" s="104">
        <v>0</v>
      </c>
      <c r="G32" s="75">
        <f t="shared" si="13"/>
        <v>0</v>
      </c>
      <c r="H32" s="104">
        <v>0</v>
      </c>
      <c r="I32" s="75">
        <f t="shared" si="14"/>
        <v>0</v>
      </c>
    </row>
    <row r="33" spans="1:9" ht="15.75" customHeight="1" x14ac:dyDescent="0.2">
      <c r="A33" s="30"/>
      <c r="B33" s="24" t="s">
        <v>177</v>
      </c>
      <c r="C33" s="86">
        <f>SUM(C27:C32)</f>
        <v>0</v>
      </c>
      <c r="D33" s="86">
        <f t="shared" ref="D33:I33" si="15">SUM(D27:D32)</f>
        <v>0</v>
      </c>
      <c r="E33" s="86">
        <f t="shared" si="15"/>
        <v>0</v>
      </c>
      <c r="F33" s="86">
        <f t="shared" si="15"/>
        <v>0</v>
      </c>
      <c r="G33" s="86">
        <f t="shared" si="15"/>
        <v>0</v>
      </c>
      <c r="H33" s="86">
        <f t="shared" si="15"/>
        <v>0</v>
      </c>
      <c r="I33" s="86">
        <f t="shared" si="15"/>
        <v>0</v>
      </c>
    </row>
    <row r="34" spans="1:9" ht="15.75" customHeight="1" x14ac:dyDescent="0.2">
      <c r="A34" s="30"/>
      <c r="B34" s="23"/>
      <c r="C34" s="76"/>
      <c r="D34" s="76"/>
      <c r="E34" s="76"/>
      <c r="F34" s="76"/>
      <c r="G34" s="76"/>
      <c r="H34" s="76"/>
      <c r="I34" s="76"/>
    </row>
    <row r="35" spans="1:9" ht="15.75" customHeight="1" x14ac:dyDescent="0.2">
      <c r="A35" s="29">
        <v>1.5</v>
      </c>
      <c r="B35" s="24" t="s">
        <v>32</v>
      </c>
      <c r="C35" s="76"/>
      <c r="D35" s="76"/>
      <c r="E35" s="76"/>
      <c r="F35" s="76"/>
      <c r="G35" s="76"/>
      <c r="H35" s="76"/>
      <c r="I35" s="76"/>
    </row>
    <row r="36" spans="1:9" ht="15.75" customHeight="1" x14ac:dyDescent="0.2">
      <c r="A36" s="30">
        <v>1.51</v>
      </c>
      <c r="B36" s="23" t="s">
        <v>156</v>
      </c>
      <c r="C36" s="104">
        <v>0</v>
      </c>
      <c r="D36" s="104">
        <v>0</v>
      </c>
      <c r="E36" s="75">
        <f t="shared" ref="E36" si="16">SUM(C36:D36)</f>
        <v>0</v>
      </c>
      <c r="F36" s="104">
        <v>0</v>
      </c>
      <c r="G36" s="75">
        <f t="shared" ref="G36" si="17">+E36-F36</f>
        <v>0</v>
      </c>
      <c r="H36" s="104">
        <v>0</v>
      </c>
      <c r="I36" s="75">
        <f t="shared" ref="I36" si="18">SUM(G36:H36)</f>
        <v>0</v>
      </c>
    </row>
    <row r="37" spans="1:9" ht="15.75" customHeight="1" x14ac:dyDescent="0.2">
      <c r="A37" s="30"/>
      <c r="B37" s="24" t="s">
        <v>177</v>
      </c>
      <c r="C37" s="78">
        <f>SUM(C36)</f>
        <v>0</v>
      </c>
      <c r="D37" s="78">
        <f t="shared" ref="D37:I37" si="19">SUM(D36)</f>
        <v>0</v>
      </c>
      <c r="E37" s="78">
        <f t="shared" si="19"/>
        <v>0</v>
      </c>
      <c r="F37" s="78">
        <f t="shared" si="19"/>
        <v>0</v>
      </c>
      <c r="G37" s="78">
        <f t="shared" si="19"/>
        <v>0</v>
      </c>
      <c r="H37" s="78">
        <f t="shared" si="19"/>
        <v>0</v>
      </c>
      <c r="I37" s="78">
        <f t="shared" si="19"/>
        <v>0</v>
      </c>
    </row>
    <row r="38" spans="1:9" ht="15.75" customHeight="1" x14ac:dyDescent="0.2">
      <c r="A38" s="28"/>
      <c r="B38" s="24" t="s">
        <v>61</v>
      </c>
      <c r="C38" s="86">
        <f>C37+C33+C24+C17+C10</f>
        <v>0</v>
      </c>
      <c r="D38" s="86">
        <f t="shared" ref="D38:I38" si="20">D37+D33+D24+D17+D10</f>
        <v>0</v>
      </c>
      <c r="E38" s="86">
        <f t="shared" si="20"/>
        <v>0</v>
      </c>
      <c r="F38" s="86">
        <f t="shared" si="20"/>
        <v>0</v>
      </c>
      <c r="G38" s="86">
        <f t="shared" si="20"/>
        <v>0</v>
      </c>
      <c r="H38" s="86">
        <f t="shared" si="20"/>
        <v>0</v>
      </c>
      <c r="I38" s="86">
        <f t="shared" si="20"/>
        <v>0</v>
      </c>
    </row>
  </sheetData>
  <sheetProtection algorithmName="SHA-512" hashValue="zz8S6GQaYSglhk8fwNql8MzVOktv5MyE0+HsWX3Ear6FMBfv2vxJYqNg4UpUnMMdksYjr1f+ysfbuQZOhB+v9A==" saltValue="oTqIdLZb8t/TQCd8Ifo8Qw==" spinCount="100000" sheet="1" objects="1" scenarios="1"/>
  <mergeCells count="2">
    <mergeCell ref="A1:I1"/>
    <mergeCell ref="A2:I2"/>
  </mergeCells>
  <printOptions horizontalCentered="1"/>
  <pageMargins left="0.7" right="0.7" top="0.75" bottom="0.75" header="0.3" footer="0.3"/>
  <pageSetup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F42"/>
  <sheetViews>
    <sheetView showGridLines="0" zoomScaleNormal="100" zoomScaleSheetLayoutView="100" workbookViewId="0">
      <selection activeCell="C11" sqref="C11"/>
    </sheetView>
  </sheetViews>
  <sheetFormatPr defaultColWidth="0" defaultRowHeight="12.75" zeroHeight="1" x14ac:dyDescent="0.2"/>
  <cols>
    <col min="1" max="1" width="9.140625" style="5" customWidth="1"/>
    <col min="2" max="2" width="25.140625" style="5" customWidth="1"/>
    <col min="3" max="4" width="13.28515625" style="5" customWidth="1"/>
    <col min="5" max="5" width="13.7109375" style="5" customWidth="1"/>
    <col min="6" max="6" width="13.28515625" style="5" customWidth="1"/>
    <col min="7" max="16384" width="9.140625" style="5" hidden="1"/>
  </cols>
  <sheetData>
    <row r="1" spans="1:6" s="1" customFormat="1" ht="15.75" customHeight="1" x14ac:dyDescent="0.2">
      <c r="A1" s="138" t="s">
        <v>225</v>
      </c>
      <c r="B1" s="138"/>
      <c r="C1" s="138"/>
      <c r="D1" s="138"/>
      <c r="E1" s="138"/>
      <c r="F1" s="138"/>
    </row>
    <row r="2" spans="1:6" s="1" customFormat="1" ht="15.75" hidden="1" customHeight="1" x14ac:dyDescent="0.2">
      <c r="A2" s="138"/>
      <c r="B2" s="138"/>
      <c r="C2" s="138"/>
      <c r="D2" s="138"/>
      <c r="E2" s="138"/>
      <c r="F2" s="138"/>
    </row>
    <row r="3" spans="1:6" s="1" customFormat="1" ht="15.75" customHeight="1" x14ac:dyDescent="0.2">
      <c r="A3" s="4"/>
      <c r="C3" s="59"/>
      <c r="D3" s="59"/>
    </row>
    <row r="4" spans="1:6" s="1" customFormat="1" ht="15.75" customHeight="1" x14ac:dyDescent="0.2">
      <c r="A4" s="153"/>
      <c r="B4" s="154"/>
      <c r="C4" s="151" t="s">
        <v>274</v>
      </c>
      <c r="D4" s="152"/>
      <c r="E4" s="157" t="s">
        <v>142</v>
      </c>
      <c r="F4" s="159" t="s">
        <v>61</v>
      </c>
    </row>
    <row r="5" spans="1:6" s="124" customFormat="1" ht="15.75" customHeight="1" x14ac:dyDescent="0.2">
      <c r="A5" s="155"/>
      <c r="B5" s="156"/>
      <c r="C5" s="48" t="s">
        <v>276</v>
      </c>
      <c r="D5" s="49" t="s">
        <v>206</v>
      </c>
      <c r="E5" s="158"/>
      <c r="F5" s="160"/>
    </row>
    <row r="6" spans="1:6" s="1" customFormat="1" ht="15.75" customHeight="1" x14ac:dyDescent="0.2">
      <c r="A6" s="13"/>
      <c r="B6" s="18"/>
      <c r="C6" s="20"/>
      <c r="D6" s="20"/>
      <c r="E6" s="15"/>
      <c r="F6" s="20"/>
    </row>
    <row r="7" spans="1:6" s="1" customFormat="1" ht="15.75" hidden="1" customHeight="1" x14ac:dyDescent="0.2">
      <c r="A7" s="32"/>
      <c r="B7" s="18"/>
      <c r="C7" s="20"/>
      <c r="D7" s="20"/>
      <c r="E7" s="20"/>
      <c r="F7" s="20"/>
    </row>
    <row r="8" spans="1:6" s="1" customFormat="1" ht="15.75" hidden="1" customHeight="1" x14ac:dyDescent="0.2">
      <c r="A8" s="13"/>
      <c r="B8" s="18"/>
      <c r="C8" s="15"/>
      <c r="D8" s="15"/>
      <c r="E8" s="14"/>
      <c r="F8" s="14"/>
    </row>
    <row r="9" spans="1:6" s="1" customFormat="1" ht="15.75" customHeight="1" x14ac:dyDescent="0.2">
      <c r="A9" s="19">
        <v>1</v>
      </c>
      <c r="B9" s="15" t="s">
        <v>112</v>
      </c>
      <c r="C9" s="20"/>
      <c r="D9" s="20"/>
      <c r="E9" s="14"/>
      <c r="F9" s="14"/>
    </row>
    <row r="10" spans="1:6" s="1" customFormat="1" ht="15.75" customHeight="1" x14ac:dyDescent="0.2">
      <c r="A10" s="16"/>
      <c r="B10" s="18"/>
      <c r="C10" s="14"/>
      <c r="D10" s="14"/>
      <c r="E10" s="14"/>
      <c r="F10" s="14"/>
    </row>
    <row r="11" spans="1:6" s="1" customFormat="1" ht="15.75" customHeight="1" x14ac:dyDescent="0.2">
      <c r="A11" s="16">
        <v>1.1000000000000001</v>
      </c>
      <c r="B11" s="18" t="s">
        <v>44</v>
      </c>
      <c r="C11" s="99">
        <v>0</v>
      </c>
      <c r="D11" s="99">
        <v>0</v>
      </c>
      <c r="E11" s="99">
        <v>0</v>
      </c>
      <c r="F11" s="80">
        <f>SUM(C11:E11)</f>
        <v>0</v>
      </c>
    </row>
    <row r="12" spans="1:6" s="1" customFormat="1" ht="15.75" customHeight="1" x14ac:dyDescent="0.2">
      <c r="A12" s="16"/>
      <c r="B12" s="18"/>
      <c r="C12" s="82"/>
      <c r="D12" s="82"/>
      <c r="E12" s="82"/>
      <c r="F12" s="82"/>
    </row>
    <row r="13" spans="1:6" s="1" customFormat="1" ht="15.75" customHeight="1" x14ac:dyDescent="0.2">
      <c r="A13" s="16">
        <v>1.2</v>
      </c>
      <c r="B13" s="18" t="s">
        <v>45</v>
      </c>
      <c r="C13" s="99">
        <v>0</v>
      </c>
      <c r="D13" s="99">
        <v>0</v>
      </c>
      <c r="E13" s="99">
        <v>0</v>
      </c>
      <c r="F13" s="80">
        <f>SUM(C13:E13)</f>
        <v>0</v>
      </c>
    </row>
    <row r="14" spans="1:6" s="1" customFormat="1" ht="15.75" customHeight="1" x14ac:dyDescent="0.2">
      <c r="A14" s="16"/>
      <c r="B14" s="18"/>
      <c r="C14" s="82"/>
      <c r="D14" s="82"/>
      <c r="E14" s="82"/>
      <c r="F14" s="82"/>
    </row>
    <row r="15" spans="1:6" s="1" customFormat="1" ht="15.75" customHeight="1" x14ac:dyDescent="0.2">
      <c r="A15" s="16">
        <v>1.3</v>
      </c>
      <c r="B15" s="18" t="s">
        <v>130</v>
      </c>
      <c r="C15" s="80">
        <f>SUM(C16:C17)</f>
        <v>0</v>
      </c>
      <c r="D15" s="80">
        <f t="shared" ref="D15:E15" si="0">SUM(D16:D17)</f>
        <v>0</v>
      </c>
      <c r="E15" s="80">
        <f t="shared" si="0"/>
        <v>0</v>
      </c>
      <c r="F15" s="80">
        <f t="shared" ref="F15:F17" si="1">SUM(C15:E15)</f>
        <v>0</v>
      </c>
    </row>
    <row r="16" spans="1:6" s="1" customFormat="1" ht="15.75" customHeight="1" x14ac:dyDescent="0.2">
      <c r="A16" s="16">
        <v>1.31</v>
      </c>
      <c r="B16" s="128" t="s">
        <v>272</v>
      </c>
      <c r="C16" s="99">
        <v>0</v>
      </c>
      <c r="D16" s="99">
        <v>0</v>
      </c>
      <c r="E16" s="99">
        <v>0</v>
      </c>
      <c r="F16" s="80">
        <f t="shared" si="1"/>
        <v>0</v>
      </c>
    </row>
    <row r="17" spans="1:6" s="1" customFormat="1" ht="15.75" customHeight="1" x14ac:dyDescent="0.2">
      <c r="A17" s="16">
        <v>1.32</v>
      </c>
      <c r="B17" s="128" t="s">
        <v>273</v>
      </c>
      <c r="C17" s="99">
        <v>0</v>
      </c>
      <c r="D17" s="99">
        <v>0</v>
      </c>
      <c r="E17" s="99">
        <v>0</v>
      </c>
      <c r="F17" s="80">
        <f t="shared" si="1"/>
        <v>0</v>
      </c>
    </row>
    <row r="18" spans="1:6" s="1" customFormat="1" ht="15.75" customHeight="1" x14ac:dyDescent="0.2">
      <c r="A18" s="16"/>
      <c r="B18" s="18"/>
      <c r="C18" s="82"/>
      <c r="D18" s="82"/>
      <c r="E18" s="82"/>
      <c r="F18" s="82"/>
    </row>
    <row r="19" spans="1:6" s="1" customFormat="1" ht="15.75" customHeight="1" x14ac:dyDescent="0.2">
      <c r="A19" s="16">
        <v>1.4</v>
      </c>
      <c r="B19" s="18" t="s">
        <v>131</v>
      </c>
      <c r="C19" s="99">
        <v>0</v>
      </c>
      <c r="D19" s="99">
        <v>0</v>
      </c>
      <c r="E19" s="99">
        <v>0</v>
      </c>
      <c r="F19" s="80">
        <f>SUM(C19:E19)</f>
        <v>0</v>
      </c>
    </row>
    <row r="20" spans="1:6" s="1" customFormat="1" ht="15.75" customHeight="1" x14ac:dyDescent="0.2">
      <c r="A20" s="16"/>
      <c r="B20" s="18"/>
      <c r="C20" s="82"/>
      <c r="D20" s="82"/>
      <c r="E20" s="82"/>
      <c r="F20" s="82"/>
    </row>
    <row r="21" spans="1:6" s="1" customFormat="1" ht="15.75" customHeight="1" x14ac:dyDescent="0.2">
      <c r="A21" s="16">
        <v>1.5</v>
      </c>
      <c r="B21" s="18" t="s">
        <v>53</v>
      </c>
      <c r="C21" s="80">
        <f>SUM(C22:C23)</f>
        <v>0</v>
      </c>
      <c r="D21" s="80">
        <f t="shared" ref="D21:E21" si="2">SUM(D22:D23)</f>
        <v>0</v>
      </c>
      <c r="E21" s="80">
        <f t="shared" si="2"/>
        <v>0</v>
      </c>
      <c r="F21" s="80">
        <f t="shared" ref="F21:F23" si="3">SUM(C21:E21)</f>
        <v>0</v>
      </c>
    </row>
    <row r="22" spans="1:6" s="1" customFormat="1" ht="15.75" customHeight="1" x14ac:dyDescent="0.2">
      <c r="A22" s="16">
        <v>1.51</v>
      </c>
      <c r="B22" s="128" t="s">
        <v>49</v>
      </c>
      <c r="C22" s="99">
        <v>0</v>
      </c>
      <c r="D22" s="99">
        <v>0</v>
      </c>
      <c r="E22" s="99">
        <v>0</v>
      </c>
      <c r="F22" s="80">
        <f t="shared" si="3"/>
        <v>0</v>
      </c>
    </row>
    <row r="23" spans="1:6" s="1" customFormat="1" ht="15.75" customHeight="1" x14ac:dyDescent="0.2">
      <c r="A23" s="16">
        <v>1.52</v>
      </c>
      <c r="B23" s="128" t="s">
        <v>50</v>
      </c>
      <c r="C23" s="99">
        <v>0</v>
      </c>
      <c r="D23" s="99">
        <v>0</v>
      </c>
      <c r="E23" s="99">
        <v>0</v>
      </c>
      <c r="F23" s="80">
        <f t="shared" si="3"/>
        <v>0</v>
      </c>
    </row>
    <row r="24" spans="1:6" s="1" customFormat="1" ht="15.75" customHeight="1" x14ac:dyDescent="0.2">
      <c r="A24" s="16"/>
      <c r="B24" s="18"/>
      <c r="C24" s="82"/>
      <c r="D24" s="82"/>
      <c r="E24" s="82"/>
      <c r="F24" s="82"/>
    </row>
    <row r="25" spans="1:6" s="1" customFormat="1" ht="15.75" customHeight="1" x14ac:dyDescent="0.2">
      <c r="A25" s="16">
        <v>1.6</v>
      </c>
      <c r="B25" s="18" t="s">
        <v>156</v>
      </c>
      <c r="C25" s="99">
        <v>0</v>
      </c>
      <c r="D25" s="99">
        <v>0</v>
      </c>
      <c r="E25" s="99">
        <v>0</v>
      </c>
      <c r="F25" s="80">
        <f>SUM(C25:E25)</f>
        <v>0</v>
      </c>
    </row>
    <row r="26" spans="1:6" s="1" customFormat="1" ht="15.75" customHeight="1" x14ac:dyDescent="0.2">
      <c r="A26" s="20"/>
      <c r="B26" s="21"/>
      <c r="C26" s="82"/>
      <c r="D26" s="82"/>
      <c r="E26" s="82"/>
      <c r="F26" s="82"/>
    </row>
    <row r="27" spans="1:6" s="1" customFormat="1" ht="15.75" customHeight="1" x14ac:dyDescent="0.2">
      <c r="A27" s="20"/>
      <c r="B27" s="15" t="s">
        <v>113</v>
      </c>
      <c r="C27" s="71">
        <f>C11+C13+C15+C19+C21+C25</f>
        <v>0</v>
      </c>
      <c r="D27" s="71">
        <f t="shared" ref="D27:E27" si="4">D11+D13+D15+D19+D21+D25</f>
        <v>0</v>
      </c>
      <c r="E27" s="71">
        <f t="shared" si="4"/>
        <v>0</v>
      </c>
      <c r="F27" s="71">
        <f>SUM(C27:E27)</f>
        <v>0</v>
      </c>
    </row>
    <row r="28" spans="1:6" s="1" customFormat="1" ht="15.75" customHeight="1" x14ac:dyDescent="0.2">
      <c r="A28" s="4"/>
    </row>
    <row r="29" spans="1:6" s="1" customFormat="1" ht="15.75" customHeight="1" x14ac:dyDescent="0.2">
      <c r="A29" s="150" t="s">
        <v>275</v>
      </c>
      <c r="B29" s="150"/>
      <c r="C29" s="150"/>
      <c r="D29" s="150"/>
      <c r="E29" s="150"/>
      <c r="F29" s="150"/>
    </row>
    <row r="30" spans="1:6" hidden="1" x14ac:dyDescent="0.2">
      <c r="A30" s="1" t="s">
        <v>16</v>
      </c>
    </row>
    <row r="33" s="5" customFormat="1" hidden="1" x14ac:dyDescent="0.2"/>
    <row r="34" s="5" customFormat="1" hidden="1" x14ac:dyDescent="0.2"/>
    <row r="35" s="5" customFormat="1" hidden="1" x14ac:dyDescent="0.2"/>
    <row r="36" s="5" customFormat="1" hidden="1" x14ac:dyDescent="0.2"/>
    <row r="37" s="5" customFormat="1" hidden="1" x14ac:dyDescent="0.2"/>
    <row r="38" s="5" customFormat="1" hidden="1" x14ac:dyDescent="0.2"/>
    <row r="39" s="5" customFormat="1" hidden="1" x14ac:dyDescent="0.2"/>
    <row r="40" s="5" customFormat="1" hidden="1" x14ac:dyDescent="0.2"/>
    <row r="41" s="5" customFormat="1" hidden="1" x14ac:dyDescent="0.2"/>
    <row r="42" s="5" customFormat="1" hidden="1" x14ac:dyDescent="0.2"/>
  </sheetData>
  <sheetProtection algorithmName="SHA-512" hashValue="8CkwVZwGwBFMErfW3OZjLt8WutDV7UGqtOOCJk3bRhkR+8CVVMgTkej0gQAMRMpm4nUzkuT+Zxee6Rw4JHo0lg==" saltValue="Ut2aGy7st+XhY98JCMl80Q==" spinCount="100000" sheet="1" objects="1" scenarios="1"/>
  <mergeCells count="7">
    <mergeCell ref="A1:F1"/>
    <mergeCell ref="A29:F29"/>
    <mergeCell ref="A2:F2"/>
    <mergeCell ref="C4:D4"/>
    <mergeCell ref="A4:B5"/>
    <mergeCell ref="E4:E5"/>
    <mergeCell ref="F4:F5"/>
  </mergeCells>
  <printOptions horizontalCentered="1"/>
  <pageMargins left="0.7" right="0.7" top="0.75" bottom="0.75" header="0.3" footer="0.3"/>
  <pageSetup scale="7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E31"/>
  <sheetViews>
    <sheetView showGridLines="0" zoomScaleNormal="100" zoomScaleSheetLayoutView="100" workbookViewId="0">
      <selection activeCell="C15" sqref="C15"/>
    </sheetView>
  </sheetViews>
  <sheetFormatPr defaultColWidth="0" defaultRowHeight="12.75" zeroHeight="1" x14ac:dyDescent="0.2"/>
  <cols>
    <col min="1" max="1" width="9.140625" style="5" customWidth="1"/>
    <col min="2" max="2" width="45.42578125" style="5" customWidth="1"/>
    <col min="3" max="3" width="24.42578125" style="5" customWidth="1"/>
    <col min="4" max="5" width="0" style="5" hidden="1" customWidth="1"/>
    <col min="6" max="16384" width="9.140625" style="5" hidden="1"/>
  </cols>
  <sheetData>
    <row r="1" spans="1:4" s="1" customFormat="1" ht="15.75" customHeight="1" x14ac:dyDescent="0.2">
      <c r="A1" s="138" t="s">
        <v>226</v>
      </c>
      <c r="B1" s="138"/>
      <c r="C1" s="138"/>
    </row>
    <row r="2" spans="1:4" s="1" customFormat="1" ht="15.75" customHeight="1" x14ac:dyDescent="0.2">
      <c r="A2" s="4" t="s">
        <v>114</v>
      </c>
    </row>
    <row r="3" spans="1:4" s="1" customFormat="1" ht="30" customHeight="1" x14ac:dyDescent="0.2">
      <c r="A3" s="46" t="s">
        <v>115</v>
      </c>
      <c r="B3" s="41" t="s">
        <v>143</v>
      </c>
      <c r="C3" s="45" t="s">
        <v>278</v>
      </c>
    </row>
    <row r="4" spans="1:4" s="1" customFormat="1" ht="15.75" customHeight="1" x14ac:dyDescent="0.2">
      <c r="A4" s="18"/>
      <c r="B4" s="18" t="s">
        <v>279</v>
      </c>
      <c r="C4" s="18"/>
    </row>
    <row r="5" spans="1:4" s="1" customFormat="1" ht="15.75" customHeight="1" x14ac:dyDescent="0.2">
      <c r="A5" s="33">
        <v>0.4</v>
      </c>
      <c r="B5" s="18" t="s">
        <v>116</v>
      </c>
      <c r="C5" s="13" t="s">
        <v>117</v>
      </c>
    </row>
    <row r="6" spans="1:4" s="1" customFormat="1" ht="15.75" customHeight="1" x14ac:dyDescent="0.2">
      <c r="A6" s="33">
        <v>0.5</v>
      </c>
      <c r="B6" s="18" t="s">
        <v>118</v>
      </c>
      <c r="C6" s="13" t="s">
        <v>119</v>
      </c>
    </row>
    <row r="7" spans="1:4" s="1" customFormat="1" ht="15.75" customHeight="1" x14ac:dyDescent="0.2">
      <c r="A7" s="33">
        <v>0.6</v>
      </c>
      <c r="B7" s="18" t="s">
        <v>120</v>
      </c>
      <c r="C7" s="13" t="s">
        <v>121</v>
      </c>
    </row>
    <row r="8" spans="1:4" s="1" customFormat="1" ht="30" customHeight="1" x14ac:dyDescent="0.2">
      <c r="A8" s="41"/>
      <c r="B8" s="41" t="s">
        <v>61</v>
      </c>
      <c r="C8" s="45" t="s">
        <v>122</v>
      </c>
    </row>
    <row r="9" spans="1:4" s="1" customFormat="1" ht="15.75" customHeight="1" x14ac:dyDescent="0.2">
      <c r="A9" s="3"/>
    </row>
    <row r="10" spans="1:4" s="1" customFormat="1" ht="15.75" hidden="1" customHeight="1" x14ac:dyDescent="0.2">
      <c r="D10" s="97"/>
    </row>
    <row r="11" spans="1:4" s="1" customFormat="1" ht="15.75" customHeight="1" x14ac:dyDescent="0.2">
      <c r="A11" s="2"/>
    </row>
    <row r="12" spans="1:4" s="1" customFormat="1" ht="15.75" customHeight="1" x14ac:dyDescent="0.2">
      <c r="A12" s="4" t="s">
        <v>123</v>
      </c>
    </row>
    <row r="13" spans="1:4" s="1" customFormat="1" ht="15.75" customHeight="1" x14ac:dyDescent="0.2">
      <c r="A13" s="162"/>
      <c r="B13" s="162"/>
      <c r="C13" s="52" t="s">
        <v>15</v>
      </c>
    </row>
    <row r="14" spans="1:4" s="1" customFormat="1" ht="15.75" customHeight="1" x14ac:dyDescent="0.2">
      <c r="A14" s="161" t="s">
        <v>280</v>
      </c>
      <c r="B14" s="161"/>
      <c r="C14" s="34"/>
    </row>
    <row r="15" spans="1:4" s="1" customFormat="1" ht="15.75" customHeight="1" x14ac:dyDescent="0.2">
      <c r="A15" s="161" t="s">
        <v>124</v>
      </c>
      <c r="B15" s="161"/>
      <c r="C15" s="72">
        <f>IF('A. BALANCE SHEET'!E22&gt;=10000,4000,'A. BALANCE SHEET'!E22*0.4)</f>
        <v>0</v>
      </c>
    </row>
    <row r="16" spans="1:4" s="1" customFormat="1" ht="15.75" customHeight="1" x14ac:dyDescent="0.2">
      <c r="A16" s="161" t="s">
        <v>125</v>
      </c>
      <c r="B16" s="161"/>
      <c r="C16" s="72">
        <f>IF(AND(C15=4000,'A. BALANCE SHEET'!E22&gt;=20000),5000,(IF('A. BALANCE SHEET'!E22&gt;10000,('A. BALANCE SHEET'!E22-10000)*0.5,0)))</f>
        <v>0</v>
      </c>
    </row>
    <row r="17" spans="1:5" s="1" customFormat="1" ht="15.75" customHeight="1" x14ac:dyDescent="0.2">
      <c r="A17" s="161" t="s">
        <v>126</v>
      </c>
      <c r="B17" s="161"/>
      <c r="C17" s="72">
        <f>IF(AND(C16=5000,'A. BALANCE SHEET'!E22&gt;20000),('A. BALANCE SHEET'!E22-20000)*0.6,0)</f>
        <v>0</v>
      </c>
    </row>
    <row r="18" spans="1:5" s="1" customFormat="1" ht="15.75" customHeight="1" x14ac:dyDescent="0.2">
      <c r="A18" s="161" t="s">
        <v>281</v>
      </c>
      <c r="B18" s="161"/>
      <c r="C18" s="72">
        <f>SUM(C15:C17)</f>
        <v>0</v>
      </c>
    </row>
    <row r="19" spans="1:5" s="1" customFormat="1" ht="15.75" customHeight="1" x14ac:dyDescent="0.2">
      <c r="A19" s="161" t="s">
        <v>282</v>
      </c>
      <c r="B19" s="161"/>
      <c r="C19" s="72">
        <f>'J. BREAK-DOWN INVESTMENTS'!C27+'J. BREAK-DOWN INVESTMENTS'!D27</f>
        <v>0</v>
      </c>
    </row>
    <row r="20" spans="1:5" s="1" customFormat="1" ht="15.75" customHeight="1" x14ac:dyDescent="0.2">
      <c r="A20" s="161" t="s">
        <v>283</v>
      </c>
      <c r="B20" s="161"/>
      <c r="C20" s="73">
        <f>C19-C18</f>
        <v>0</v>
      </c>
    </row>
    <row r="21" spans="1:5" s="1" customFormat="1" ht="15.75" customHeight="1" x14ac:dyDescent="0.2">
      <c r="A21" s="109"/>
      <c r="B21" s="6"/>
    </row>
    <row r="22" spans="1:5" s="1" customFormat="1" ht="15.75" customHeight="1" x14ac:dyDescent="0.2">
      <c r="A22" s="164" t="s">
        <v>277</v>
      </c>
      <c r="B22" s="164"/>
      <c r="C22" s="164"/>
    </row>
    <row r="23" spans="1:5" s="6" customFormat="1" ht="15.75" customHeight="1" x14ac:dyDescent="0.2">
      <c r="A23" s="165" t="s">
        <v>284</v>
      </c>
      <c r="B23" s="165"/>
      <c r="C23" s="165"/>
    </row>
    <row r="24" spans="1:5" s="6" customFormat="1" ht="15.75" customHeight="1" x14ac:dyDescent="0.2">
      <c r="A24" s="109"/>
    </row>
    <row r="25" spans="1:5" s="125" customFormat="1" ht="57.75" customHeight="1" x14ac:dyDescent="0.2">
      <c r="A25" s="163" t="s">
        <v>252</v>
      </c>
      <c r="B25" s="163"/>
      <c r="C25" s="163"/>
      <c r="D25" s="110"/>
      <c r="E25" s="110"/>
    </row>
    <row r="31" spans="1:5" hidden="1" x14ac:dyDescent="0.2">
      <c r="B31" s="96"/>
    </row>
  </sheetData>
  <sheetProtection algorithmName="SHA-512" hashValue="Peh0688/NstcsKYCTyl7JSGFI4BqzKAzysafWcaPEZwJiO1mYaGuQB5HsNP+OLBesOKKokCoi/olc06FNzXckw==" saltValue="H15T0DiChTyqozFFw5iMRg==" spinCount="100000" sheet="1" objects="1" scenarios="1"/>
  <mergeCells count="12">
    <mergeCell ref="A25:C25"/>
    <mergeCell ref="A22:C22"/>
    <mergeCell ref="A18:B18"/>
    <mergeCell ref="A19:B19"/>
    <mergeCell ref="A20:B20"/>
    <mergeCell ref="A23:C23"/>
    <mergeCell ref="A1:C1"/>
    <mergeCell ref="A14:B14"/>
    <mergeCell ref="A15:B15"/>
    <mergeCell ref="A16:B16"/>
    <mergeCell ref="A17:B17"/>
    <mergeCell ref="A13:B13"/>
  </mergeCells>
  <printOptions horizontalCentered="1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E46"/>
  <sheetViews>
    <sheetView showGridLines="0" zoomScaleNormal="100" zoomScaleSheetLayoutView="100" workbookViewId="0">
      <selection activeCell="C8" sqref="C8"/>
    </sheetView>
  </sheetViews>
  <sheetFormatPr defaultColWidth="0" defaultRowHeight="12.75" zeroHeight="1" x14ac:dyDescent="0.2"/>
  <cols>
    <col min="1" max="1" width="11.85546875" style="1" customWidth="1"/>
    <col min="2" max="2" width="38.85546875" style="1" customWidth="1"/>
    <col min="3" max="3" width="13.28515625" style="1" customWidth="1"/>
    <col min="4" max="4" width="13.28515625" style="134" customWidth="1"/>
    <col min="5" max="5" width="13.28515625" style="1" customWidth="1"/>
    <col min="6" max="16384" width="9.140625" style="1" hidden="1"/>
  </cols>
  <sheetData>
    <row r="1" spans="1:5" x14ac:dyDescent="0.2">
      <c r="A1" s="138" t="s">
        <v>227</v>
      </c>
      <c r="B1" s="138"/>
      <c r="C1" s="138"/>
      <c r="D1" s="138"/>
      <c r="E1" s="138"/>
    </row>
    <row r="2" spans="1:5" x14ac:dyDescent="0.2">
      <c r="A2" s="2"/>
    </row>
    <row r="3" spans="1:5" ht="26.25" customHeight="1" x14ac:dyDescent="0.2">
      <c r="A3" s="53" t="s">
        <v>15</v>
      </c>
      <c r="B3" s="54" t="s">
        <v>181</v>
      </c>
      <c r="C3" s="52" t="s">
        <v>127</v>
      </c>
      <c r="D3" s="52" t="s">
        <v>293</v>
      </c>
      <c r="E3" s="52" t="s">
        <v>144</v>
      </c>
    </row>
    <row r="4" spans="1:5" x14ac:dyDescent="0.2">
      <c r="A4" s="21"/>
      <c r="B4" s="21"/>
      <c r="C4" s="21"/>
      <c r="D4" s="20"/>
      <c r="E4" s="35"/>
    </row>
    <row r="5" spans="1:5" x14ac:dyDescent="0.2">
      <c r="A5" s="19">
        <v>1</v>
      </c>
      <c r="B5" s="21" t="s">
        <v>1</v>
      </c>
      <c r="C5" s="35"/>
      <c r="D5" s="20" t="s">
        <v>128</v>
      </c>
      <c r="E5" s="35"/>
    </row>
    <row r="6" spans="1:5" x14ac:dyDescent="0.2">
      <c r="A6" s="16">
        <v>1.1000000000000001</v>
      </c>
      <c r="B6" s="18" t="s">
        <v>44</v>
      </c>
      <c r="C6" s="61">
        <f>+'J. BREAK-DOWN INVESTMENTS'!F11</f>
        <v>0</v>
      </c>
      <c r="D6" s="33">
        <v>0.8</v>
      </c>
      <c r="E6" s="61">
        <f>+C6*D6</f>
        <v>0</v>
      </c>
    </row>
    <row r="7" spans="1:5" x14ac:dyDescent="0.2">
      <c r="A7" s="16">
        <v>1.2</v>
      </c>
      <c r="B7" s="18" t="s">
        <v>45</v>
      </c>
      <c r="C7" s="50"/>
      <c r="D7" s="13"/>
      <c r="E7" s="50"/>
    </row>
    <row r="8" spans="1:5" x14ac:dyDescent="0.2">
      <c r="A8" s="16"/>
      <c r="B8" s="18" t="s">
        <v>129</v>
      </c>
      <c r="C8" s="98">
        <v>0</v>
      </c>
      <c r="D8" s="33">
        <v>1</v>
      </c>
      <c r="E8" s="61">
        <f t="shared" ref="E8:E15" si="0">+C8*D8</f>
        <v>0</v>
      </c>
    </row>
    <row r="9" spans="1:5" x14ac:dyDescent="0.2">
      <c r="A9" s="16"/>
      <c r="B9" s="18" t="s">
        <v>286</v>
      </c>
      <c r="C9" s="98">
        <v>0</v>
      </c>
      <c r="D9" s="33">
        <v>0.95</v>
      </c>
      <c r="E9" s="61">
        <f t="shared" si="0"/>
        <v>0</v>
      </c>
    </row>
    <row r="10" spans="1:5" x14ac:dyDescent="0.2">
      <c r="A10" s="37"/>
      <c r="B10" s="18" t="s">
        <v>285</v>
      </c>
      <c r="C10" s="98">
        <v>0</v>
      </c>
      <c r="D10" s="33">
        <v>0.85</v>
      </c>
      <c r="E10" s="61">
        <f t="shared" si="0"/>
        <v>0</v>
      </c>
    </row>
    <row r="11" spans="1:5" x14ac:dyDescent="0.2">
      <c r="A11" s="16">
        <v>1.3</v>
      </c>
      <c r="B11" s="18" t="s">
        <v>130</v>
      </c>
      <c r="C11" s="61">
        <f>+'J. BREAK-DOWN INVESTMENTS'!F15</f>
        <v>0</v>
      </c>
      <c r="D11" s="33">
        <v>0.9</v>
      </c>
      <c r="E11" s="61">
        <f t="shared" si="0"/>
        <v>0</v>
      </c>
    </row>
    <row r="12" spans="1:5" x14ac:dyDescent="0.2">
      <c r="A12" s="16">
        <v>1.4</v>
      </c>
      <c r="B12" s="18" t="s">
        <v>131</v>
      </c>
      <c r="C12" s="61">
        <f>+'J. BREAK-DOWN INVESTMENTS'!F19</f>
        <v>0</v>
      </c>
      <c r="D12" s="33">
        <v>1</v>
      </c>
      <c r="E12" s="61">
        <f t="shared" si="0"/>
        <v>0</v>
      </c>
    </row>
    <row r="13" spans="1:5" x14ac:dyDescent="0.2">
      <c r="A13" s="16">
        <v>1.51</v>
      </c>
      <c r="B13" s="18" t="s">
        <v>182</v>
      </c>
      <c r="C13" s="61">
        <f>+'J. BREAK-DOWN INVESTMENTS'!F22</f>
        <v>0</v>
      </c>
      <c r="D13" s="33">
        <v>1</v>
      </c>
      <c r="E13" s="61">
        <f t="shared" si="0"/>
        <v>0</v>
      </c>
    </row>
    <row r="14" spans="1:5" x14ac:dyDescent="0.2">
      <c r="A14" s="16">
        <v>1.52</v>
      </c>
      <c r="B14" s="18" t="s">
        <v>183</v>
      </c>
      <c r="C14" s="61">
        <f>+'J. BREAK-DOWN INVESTMENTS'!F23</f>
        <v>0</v>
      </c>
      <c r="D14" s="33">
        <v>0.95</v>
      </c>
      <c r="E14" s="61">
        <f t="shared" si="0"/>
        <v>0</v>
      </c>
    </row>
    <row r="15" spans="1:5" x14ac:dyDescent="0.2">
      <c r="A15" s="16">
        <v>1.6</v>
      </c>
      <c r="B15" s="18" t="s">
        <v>32</v>
      </c>
      <c r="C15" s="61">
        <f>+'J. BREAK-DOWN INVESTMENTS'!F25</f>
        <v>0</v>
      </c>
      <c r="D15" s="33">
        <v>0.65</v>
      </c>
      <c r="E15" s="61">
        <f t="shared" si="0"/>
        <v>0</v>
      </c>
    </row>
    <row r="16" spans="1:5" x14ac:dyDescent="0.2">
      <c r="A16" s="19"/>
      <c r="B16" s="21"/>
      <c r="C16" s="65"/>
      <c r="D16" s="20"/>
      <c r="E16" s="65"/>
    </row>
    <row r="17" spans="1:5" x14ac:dyDescent="0.2">
      <c r="A17" s="19">
        <v>2</v>
      </c>
      <c r="B17" s="21" t="s">
        <v>184</v>
      </c>
      <c r="C17" s="65"/>
      <c r="D17" s="20"/>
      <c r="E17" s="65"/>
    </row>
    <row r="18" spans="1:5" x14ac:dyDescent="0.2">
      <c r="A18" s="16">
        <v>2.1</v>
      </c>
      <c r="B18" s="18" t="s">
        <v>130</v>
      </c>
      <c r="C18" s="61">
        <f>+'E. NOTES TO THE BALANCE SHEET'!E18</f>
        <v>0</v>
      </c>
      <c r="D18" s="33">
        <v>0.9</v>
      </c>
      <c r="E18" s="61">
        <f t="shared" ref="E18:E19" si="1">+C18*D18</f>
        <v>0</v>
      </c>
    </row>
    <row r="19" spans="1:5" x14ac:dyDescent="0.2">
      <c r="A19" s="16" t="s">
        <v>132</v>
      </c>
      <c r="B19" s="18" t="s">
        <v>133</v>
      </c>
      <c r="C19" s="61">
        <f>+'E. NOTES TO THE BALANCE SHEET'!E19+'E. NOTES TO THE BALANCE SHEET'!E20+'E. NOTES TO THE BALANCE SHEET'!E21</f>
        <v>0</v>
      </c>
      <c r="D19" s="33">
        <v>0.65</v>
      </c>
      <c r="E19" s="61">
        <f t="shared" si="1"/>
        <v>0</v>
      </c>
    </row>
    <row r="20" spans="1:5" x14ac:dyDescent="0.2">
      <c r="A20" s="16"/>
      <c r="B20" s="18"/>
      <c r="C20" s="50"/>
      <c r="D20" s="13"/>
      <c r="E20" s="50"/>
    </row>
    <row r="21" spans="1:5" ht="15.75" x14ac:dyDescent="0.2">
      <c r="A21" s="38">
        <v>3</v>
      </c>
      <c r="B21" s="31" t="s">
        <v>287</v>
      </c>
      <c r="C21" s="98">
        <v>0</v>
      </c>
      <c r="D21" s="33">
        <v>0.9</v>
      </c>
      <c r="E21" s="61">
        <f>+C21*D21</f>
        <v>0</v>
      </c>
    </row>
    <row r="22" spans="1:5" x14ac:dyDescent="0.2">
      <c r="A22" s="16"/>
      <c r="B22" s="18"/>
      <c r="C22" s="50"/>
      <c r="D22" s="13"/>
      <c r="E22" s="50"/>
    </row>
    <row r="23" spans="1:5" x14ac:dyDescent="0.2">
      <c r="A23" s="19">
        <v>4</v>
      </c>
      <c r="B23" s="21" t="s">
        <v>134</v>
      </c>
      <c r="C23" s="65"/>
      <c r="D23" s="20"/>
      <c r="E23" s="65"/>
    </row>
    <row r="24" spans="1:5" x14ac:dyDescent="0.2">
      <c r="A24" s="16">
        <v>4.0999999999999996</v>
      </c>
      <c r="B24" s="18" t="s">
        <v>196</v>
      </c>
      <c r="C24" s="61">
        <f>+'E. NOTES TO THE BALANCE SHEET'!E32</f>
        <v>0</v>
      </c>
      <c r="D24" s="33">
        <v>1</v>
      </c>
      <c r="E24" s="61">
        <f t="shared" ref="E24:E31" si="2">+C24*D24</f>
        <v>0</v>
      </c>
    </row>
    <row r="25" spans="1:5" x14ac:dyDescent="0.2">
      <c r="A25" s="16">
        <v>4.2</v>
      </c>
      <c r="B25" s="18" t="s">
        <v>213</v>
      </c>
      <c r="C25" s="61">
        <f>+'E. NOTES TO THE BALANCE SHEET'!E33</f>
        <v>0</v>
      </c>
      <c r="D25" s="33">
        <v>1</v>
      </c>
      <c r="E25" s="61">
        <f t="shared" si="2"/>
        <v>0</v>
      </c>
    </row>
    <row r="26" spans="1:5" x14ac:dyDescent="0.2">
      <c r="A26" s="16">
        <v>4.3</v>
      </c>
      <c r="B26" s="18" t="s">
        <v>243</v>
      </c>
      <c r="C26" s="98">
        <v>0</v>
      </c>
      <c r="D26" s="33">
        <v>1</v>
      </c>
      <c r="E26" s="61">
        <f t="shared" si="2"/>
        <v>0</v>
      </c>
    </row>
    <row r="27" spans="1:5" x14ac:dyDescent="0.2">
      <c r="A27" s="16">
        <v>4.4000000000000004</v>
      </c>
      <c r="B27" s="18" t="s">
        <v>244</v>
      </c>
      <c r="C27" s="98">
        <v>0</v>
      </c>
      <c r="D27" s="33">
        <v>1</v>
      </c>
      <c r="E27" s="61">
        <f t="shared" si="2"/>
        <v>0</v>
      </c>
    </row>
    <row r="28" spans="1:5" x14ac:dyDescent="0.2">
      <c r="A28" s="16">
        <v>4.5</v>
      </c>
      <c r="B28" s="18" t="s">
        <v>245</v>
      </c>
      <c r="C28" s="98">
        <v>0</v>
      </c>
      <c r="D28" s="33">
        <v>1</v>
      </c>
      <c r="E28" s="61">
        <f t="shared" si="2"/>
        <v>0</v>
      </c>
    </row>
    <row r="29" spans="1:5" x14ac:dyDescent="0.2">
      <c r="A29" s="16">
        <v>4.5999999999999996</v>
      </c>
      <c r="B29" s="18" t="s">
        <v>135</v>
      </c>
      <c r="C29" s="61">
        <f>+'E. NOTES TO THE BALANCE SHEET'!E37</f>
        <v>0</v>
      </c>
      <c r="D29" s="33">
        <v>1</v>
      </c>
      <c r="E29" s="61">
        <f t="shared" si="2"/>
        <v>0</v>
      </c>
    </row>
    <row r="30" spans="1:5" ht="15.75" x14ac:dyDescent="0.2">
      <c r="A30" s="16">
        <v>4.7</v>
      </c>
      <c r="B30" s="18" t="s">
        <v>288</v>
      </c>
      <c r="C30" s="61">
        <f>+'E. NOTES TO THE BALANCE SHEET'!E38</f>
        <v>0</v>
      </c>
      <c r="D30" s="33">
        <v>1</v>
      </c>
      <c r="E30" s="61">
        <f t="shared" si="2"/>
        <v>0</v>
      </c>
    </row>
    <row r="31" spans="1:5" x14ac:dyDescent="0.2">
      <c r="A31" s="16">
        <v>4.8</v>
      </c>
      <c r="B31" s="18" t="s">
        <v>32</v>
      </c>
      <c r="C31" s="61">
        <f>+'E. NOTES TO THE BALANCE SHEET'!E39</f>
        <v>0</v>
      </c>
      <c r="D31" s="33">
        <v>1</v>
      </c>
      <c r="E31" s="61">
        <f t="shared" si="2"/>
        <v>0</v>
      </c>
    </row>
    <row r="32" spans="1:5" x14ac:dyDescent="0.2">
      <c r="A32" s="16"/>
      <c r="B32" s="21" t="s">
        <v>136</v>
      </c>
      <c r="C32" s="64">
        <f>SUM(C6:C31)</f>
        <v>0</v>
      </c>
      <c r="D32" s="13"/>
      <c r="E32" s="64">
        <f>SUM(E6:E31)</f>
        <v>0</v>
      </c>
    </row>
    <row r="33" spans="1:5" ht="13.5" x14ac:dyDescent="0.2">
      <c r="A33" s="16"/>
      <c r="B33" s="40"/>
      <c r="C33" s="36"/>
      <c r="D33" s="13"/>
      <c r="E33" s="39"/>
    </row>
    <row r="34" spans="1:5" ht="15.75" x14ac:dyDescent="0.2">
      <c r="A34" s="19">
        <v>8</v>
      </c>
      <c r="B34" s="21" t="s">
        <v>296</v>
      </c>
      <c r="C34" s="36"/>
      <c r="D34" s="13"/>
      <c r="E34" s="85">
        <f>'E. NOTES TO THE BALANCE SHEET 3'!E8+'E. NOTES TO THE BALANCE SHEET 3'!E9+'E. NOTES TO THE BALANCE SHEET 3'!E10+'E. NOTES TO THE BALANCE SHEET 3'!E11+'E. NOTES TO THE BALANCE SHEET 3'!E12+'E. NOTES TO THE BALANCE SHEET 3'!E13+'E. NOTES TO THE BALANCE SHEET 3'!E14+'E. NOTES TO THE BALANCE SHEET 3'!E15+'E. NOTES TO THE BALANCE SHEET 3'!E16+'E. NOTES TO THE BALANCE SHEET 3'!E17+'E. NOTES TO THE BALANCE SHEET 3'!E19</f>
        <v>0</v>
      </c>
    </row>
    <row r="35" spans="1:5" x14ac:dyDescent="0.2">
      <c r="A35" s="19"/>
      <c r="B35" s="21"/>
      <c r="C35" s="36"/>
      <c r="D35" s="13"/>
      <c r="E35" s="39"/>
    </row>
    <row r="36" spans="1:5" x14ac:dyDescent="0.2">
      <c r="A36" s="37"/>
      <c r="B36" s="21" t="s">
        <v>137</v>
      </c>
      <c r="C36" s="36"/>
      <c r="D36" s="13"/>
      <c r="E36" s="85">
        <f>+E32-E34</f>
        <v>0</v>
      </c>
    </row>
    <row r="37" spans="1:5" x14ac:dyDescent="0.2">
      <c r="A37" s="37"/>
      <c r="B37" s="21"/>
      <c r="C37" s="36"/>
      <c r="D37" s="13"/>
      <c r="E37" s="39"/>
    </row>
    <row r="38" spans="1:5" x14ac:dyDescent="0.2">
      <c r="A38" s="19">
        <v>6</v>
      </c>
      <c r="B38" s="21" t="s">
        <v>138</v>
      </c>
      <c r="C38" s="36"/>
      <c r="D38" s="13"/>
      <c r="E38" s="85">
        <f>+'A. BALANCE SHEET'!E18</f>
        <v>0</v>
      </c>
    </row>
    <row r="39" spans="1:5" x14ac:dyDescent="0.2">
      <c r="A39" s="19"/>
      <c r="B39" s="21"/>
      <c r="C39" s="36"/>
      <c r="D39" s="13"/>
      <c r="E39" s="39"/>
    </row>
    <row r="40" spans="1:5" x14ac:dyDescent="0.2">
      <c r="A40" s="69"/>
      <c r="B40" s="69" t="s">
        <v>290</v>
      </c>
      <c r="C40" s="136"/>
      <c r="D40" s="137"/>
      <c r="E40" s="64">
        <f>+E36-E38</f>
        <v>0</v>
      </c>
    </row>
    <row r="41" spans="1:5" x14ac:dyDescent="0.2">
      <c r="A41" s="69"/>
      <c r="B41" s="69" t="s">
        <v>185</v>
      </c>
      <c r="C41" s="136"/>
      <c r="D41" s="137"/>
      <c r="E41" s="74">
        <f>IF(E38=0,0,E36/E38)</f>
        <v>0</v>
      </c>
    </row>
    <row r="42" spans="1:5" x14ac:dyDescent="0.2">
      <c r="A42" s="2"/>
    </row>
    <row r="43" spans="1:5" ht="14.25" customHeight="1" x14ac:dyDescent="0.2">
      <c r="A43" s="165" t="s">
        <v>242</v>
      </c>
      <c r="B43" s="165"/>
      <c r="C43" s="165"/>
      <c r="D43" s="165"/>
      <c r="E43" s="165"/>
    </row>
    <row r="44" spans="1:5" s="119" customFormat="1" ht="33.75" customHeight="1" x14ac:dyDescent="0.2">
      <c r="A44" s="166" t="s">
        <v>294</v>
      </c>
      <c r="B44" s="166"/>
      <c r="C44" s="166"/>
      <c r="D44" s="166"/>
      <c r="E44" s="166"/>
    </row>
    <row r="45" spans="1:5" s="119" customFormat="1" ht="15.75" customHeight="1" x14ac:dyDescent="0.2">
      <c r="A45" s="1" t="s">
        <v>289</v>
      </c>
      <c r="B45" s="129"/>
      <c r="C45" s="129"/>
      <c r="D45" s="135"/>
      <c r="E45" s="129"/>
    </row>
    <row r="46" spans="1:5" ht="15.75" x14ac:dyDescent="0.2">
      <c r="A46" s="1" t="s">
        <v>295</v>
      </c>
    </row>
  </sheetData>
  <sheetProtection algorithmName="SHA-512" hashValue="nHp9CQV0iYv5fQsjFqRsF4SnDxDv0lwAXRmstnPN6u88GOTUBunv+bptmyl4QrKbw+DGUPnhZYlpB0cVI6jPQA==" saltValue="17/dkh2Htr9YnrtK8AltXQ==" spinCount="100000" sheet="1" objects="1" scenarios="1"/>
  <mergeCells count="3">
    <mergeCell ref="A1:E1"/>
    <mergeCell ref="A43:E43"/>
    <mergeCell ref="A44:E44"/>
  </mergeCells>
  <printOptions horizontalCentered="1"/>
  <pageMargins left="0.7" right="0.7" top="0.75" bottom="0.75" header="0.3" footer="0.3"/>
  <pageSetup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E26"/>
  <sheetViews>
    <sheetView showGridLines="0" zoomScaleNormal="100" zoomScaleSheetLayoutView="100" workbookViewId="0">
      <selection activeCell="E15" sqref="E15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3" width="2.28515625" style="1" bestFit="1" customWidth="1"/>
    <col min="4" max="5" width="13.28515625" style="1" customWidth="1"/>
    <col min="6" max="16384" width="9.140625" style="1" hidden="1"/>
  </cols>
  <sheetData>
    <row r="1" spans="1:5" x14ac:dyDescent="0.2">
      <c r="A1" s="138" t="s">
        <v>228</v>
      </c>
      <c r="B1" s="138"/>
      <c r="C1" s="138"/>
      <c r="D1" s="138"/>
      <c r="E1" s="138"/>
    </row>
    <row r="2" spans="1:5" x14ac:dyDescent="0.2">
      <c r="A2" s="107"/>
    </row>
    <row r="3" spans="1:5" ht="43.5" customHeight="1" x14ac:dyDescent="0.2">
      <c r="A3" s="168" t="s">
        <v>253</v>
      </c>
      <c r="B3" s="168"/>
      <c r="C3" s="168"/>
      <c r="D3" s="168"/>
      <c r="E3" s="168"/>
    </row>
    <row r="4" spans="1:5" x14ac:dyDescent="0.2">
      <c r="A4" s="169" t="s">
        <v>145</v>
      </c>
      <c r="B4" s="169"/>
      <c r="C4" s="169"/>
      <c r="D4" s="169"/>
      <c r="E4" s="169"/>
    </row>
    <row r="5" spans="1:5" x14ac:dyDescent="0.2">
      <c r="A5" s="169" t="s">
        <v>139</v>
      </c>
      <c r="B5" s="169"/>
      <c r="C5" s="169"/>
      <c r="D5" s="169"/>
      <c r="E5" s="169"/>
    </row>
    <row r="6" spans="1:5" x14ac:dyDescent="0.2">
      <c r="A6" s="109"/>
      <c r="B6" s="6"/>
      <c r="C6" s="6"/>
      <c r="D6" s="6"/>
      <c r="E6" s="6"/>
    </row>
    <row r="7" spans="1:5" x14ac:dyDescent="0.2">
      <c r="A7" s="165" t="s">
        <v>187</v>
      </c>
      <c r="B7" s="165"/>
      <c r="C7" s="165"/>
      <c r="D7" s="165"/>
      <c r="E7" s="165"/>
    </row>
    <row r="8" spans="1:5" ht="15.75" customHeight="1" x14ac:dyDescent="0.2">
      <c r="A8" s="108"/>
    </row>
    <row r="9" spans="1:5" ht="15.75" customHeight="1" x14ac:dyDescent="0.2">
      <c r="A9" s="170" t="s">
        <v>254</v>
      </c>
      <c r="B9" s="170"/>
      <c r="C9" s="170"/>
      <c r="D9" s="170"/>
      <c r="E9" s="170"/>
    </row>
    <row r="10" spans="1:5" ht="15.75" customHeight="1" x14ac:dyDescent="0.2">
      <c r="A10" s="18"/>
      <c r="B10" s="18"/>
      <c r="C10" s="18"/>
      <c r="D10" s="171" t="s">
        <v>186</v>
      </c>
      <c r="E10" s="171"/>
    </row>
    <row r="11" spans="1:5" ht="30" customHeight="1" x14ac:dyDescent="0.2">
      <c r="A11" s="19">
        <v>9</v>
      </c>
      <c r="B11" s="24" t="s">
        <v>146</v>
      </c>
      <c r="C11" s="20" t="s">
        <v>140</v>
      </c>
      <c r="D11" s="50"/>
      <c r="E11" s="64">
        <f>'E. NOTES TO THE BALANCE SHEET 3'!E26</f>
        <v>0</v>
      </c>
    </row>
    <row r="12" spans="1:5" ht="15.75" customHeight="1" x14ac:dyDescent="0.2">
      <c r="A12" s="40" t="s">
        <v>16</v>
      </c>
      <c r="B12" s="42"/>
      <c r="C12" s="111"/>
      <c r="D12" s="92"/>
      <c r="E12" s="50"/>
    </row>
    <row r="13" spans="1:5" ht="15.75" customHeight="1" x14ac:dyDescent="0.2">
      <c r="A13" s="172" t="s">
        <v>255</v>
      </c>
      <c r="B13" s="173"/>
      <c r="C13" s="20"/>
      <c r="D13" s="83">
        <f>0.05*'E. NOTES TO THE BALANCE SHEET'!E15</f>
        <v>0</v>
      </c>
      <c r="E13" s="63"/>
    </row>
    <row r="14" spans="1:5" ht="15.75" customHeight="1" x14ac:dyDescent="0.2">
      <c r="A14" s="174"/>
      <c r="B14" s="175"/>
      <c r="C14" s="111"/>
      <c r="D14" s="93"/>
      <c r="E14" s="63"/>
    </row>
    <row r="15" spans="1:5" s="127" customFormat="1" ht="15.75" customHeight="1" x14ac:dyDescent="0.2">
      <c r="A15" s="130" t="s">
        <v>256</v>
      </c>
      <c r="B15" s="126"/>
      <c r="C15" s="94" t="s">
        <v>141</v>
      </c>
      <c r="D15" s="93"/>
      <c r="E15" s="98">
        <v>0</v>
      </c>
    </row>
    <row r="16" spans="1:5" ht="15.75" customHeight="1" x14ac:dyDescent="0.2">
      <c r="A16" s="40"/>
      <c r="B16" s="42"/>
      <c r="C16" s="111"/>
      <c r="D16" s="92"/>
      <c r="E16" s="50"/>
    </row>
    <row r="17" spans="1:5" ht="15.75" customHeight="1" x14ac:dyDescent="0.2">
      <c r="A17" s="21" t="s">
        <v>16</v>
      </c>
      <c r="B17" s="43" t="s">
        <v>257</v>
      </c>
      <c r="C17" s="44"/>
      <c r="D17" s="98">
        <v>0</v>
      </c>
      <c r="E17" s="50"/>
    </row>
    <row r="18" spans="1:5" ht="15.75" customHeight="1" x14ac:dyDescent="0.2">
      <c r="A18" s="21"/>
      <c r="B18" s="90" t="s">
        <v>246</v>
      </c>
      <c r="C18" s="13"/>
      <c r="D18" s="98">
        <v>0</v>
      </c>
      <c r="E18" s="50"/>
    </row>
    <row r="19" spans="1:5" ht="15.75" customHeight="1" x14ac:dyDescent="0.2">
      <c r="A19" s="18"/>
      <c r="B19" s="18" t="s">
        <v>188</v>
      </c>
      <c r="C19" s="13"/>
      <c r="D19" s="50">
        <v>300</v>
      </c>
      <c r="E19" s="50"/>
    </row>
    <row r="20" spans="1:5" ht="15.75" customHeight="1" x14ac:dyDescent="0.2">
      <c r="A20" s="40" t="s">
        <v>16</v>
      </c>
      <c r="B20" s="18" t="s">
        <v>258</v>
      </c>
      <c r="C20" s="20" t="s">
        <v>259</v>
      </c>
      <c r="D20" s="50"/>
      <c r="E20" s="95" t="str">
        <f>IF(E11=0," ",(MAX(D17:D19)))</f>
        <v xml:space="preserve"> </v>
      </c>
    </row>
    <row r="21" spans="1:5" ht="15.75" customHeight="1" x14ac:dyDescent="0.2">
      <c r="A21" s="176" t="s">
        <v>260</v>
      </c>
      <c r="B21" s="176"/>
      <c r="C21" s="41"/>
      <c r="D21" s="61"/>
      <c r="E21" s="64" t="str">
        <f>IF(E11=0," ",(E11-E15-E20))</f>
        <v xml:space="preserve"> </v>
      </c>
    </row>
    <row r="22" spans="1:5" ht="15.75" customHeight="1" x14ac:dyDescent="0.2"/>
    <row r="23" spans="1:5" ht="45" customHeight="1" x14ac:dyDescent="0.2">
      <c r="A23" s="168" t="s">
        <v>292</v>
      </c>
      <c r="B23" s="168"/>
      <c r="C23" s="168"/>
      <c r="D23" s="168"/>
      <c r="E23" s="168"/>
    </row>
    <row r="24" spans="1:5" ht="54.75" customHeight="1" x14ac:dyDescent="0.2">
      <c r="A24" s="167" t="s">
        <v>291</v>
      </c>
      <c r="B24" s="168"/>
      <c r="C24" s="168"/>
      <c r="D24" s="168"/>
      <c r="E24" s="168"/>
    </row>
    <row r="26" spans="1:5" hidden="1" x14ac:dyDescent="0.2">
      <c r="B26" s="7"/>
    </row>
  </sheetData>
  <sheetProtection algorithmName="SHA-512" hashValue="kSLACChrPPvfz/QcYQ7XSKK26rvK3/4iD33RNiotsLPHzRHeYnQweS02pmvLnllMO7I/Pf9RdWH2uTYlwE01gw==" saltValue="A3PbzoGaxPx9zq0QD4qScg==" spinCount="100000" sheet="1" objects="1" scenarios="1"/>
  <mergeCells count="12">
    <mergeCell ref="A24:E24"/>
    <mergeCell ref="A23:E23"/>
    <mergeCell ref="A1:E1"/>
    <mergeCell ref="A7:E7"/>
    <mergeCell ref="A5:E5"/>
    <mergeCell ref="A4:E4"/>
    <mergeCell ref="A3:E3"/>
    <mergeCell ref="A9:E9"/>
    <mergeCell ref="D10:E10"/>
    <mergeCell ref="A13:B13"/>
    <mergeCell ref="A14:B14"/>
    <mergeCell ref="A21:B21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11"/>
  <sheetViews>
    <sheetView zoomScaleNormal="100" workbookViewId="0">
      <selection activeCell="A36" sqref="A1:XFD1048576"/>
    </sheetView>
  </sheetViews>
  <sheetFormatPr defaultRowHeight="15" x14ac:dyDescent="0.25"/>
  <cols>
    <col min="1" max="1" width="50.140625" bestFit="1" customWidth="1"/>
  </cols>
  <sheetData>
    <row r="1" spans="1:1" ht="18.75" x14ac:dyDescent="0.3">
      <c r="A1" s="12" t="s">
        <v>207</v>
      </c>
    </row>
    <row r="2" spans="1:1" ht="18.75" x14ac:dyDescent="0.3">
      <c r="A2" s="12" t="s">
        <v>149</v>
      </c>
    </row>
    <row r="9" spans="1:1" x14ac:dyDescent="0.25">
      <c r="A9" s="51" t="s">
        <v>215</v>
      </c>
    </row>
    <row r="10" spans="1:1" x14ac:dyDescent="0.25">
      <c r="A10" s="51" t="s">
        <v>240</v>
      </c>
    </row>
    <row r="11" spans="1:1" x14ac:dyDescent="0.25">
      <c r="A11" s="51" t="s">
        <v>216</v>
      </c>
    </row>
  </sheetData>
  <printOptions horizontalCentered="1" vertic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E28"/>
  <sheetViews>
    <sheetView showGridLines="0" tabSelected="1" zoomScaleNormal="100" zoomScaleSheetLayoutView="100" workbookViewId="0">
      <selection sqref="A1:E1"/>
    </sheetView>
  </sheetViews>
  <sheetFormatPr defaultColWidth="0" defaultRowHeight="12.75" zeroHeight="1" x14ac:dyDescent="0.2"/>
  <cols>
    <col min="1" max="1" width="9.140625" style="1" customWidth="1"/>
    <col min="2" max="2" width="45.85546875" style="1" bestFit="1" customWidth="1"/>
    <col min="3" max="5" width="13.28515625" style="1" customWidth="1"/>
    <col min="6" max="16384" width="9.140625" style="1" hidden="1"/>
  </cols>
  <sheetData>
    <row r="1" spans="1:5" ht="15.75" customHeight="1" x14ac:dyDescent="0.2">
      <c r="A1" s="138" t="s">
        <v>14</v>
      </c>
      <c r="B1" s="138"/>
      <c r="C1" s="138"/>
      <c r="D1" s="138"/>
      <c r="E1" s="138"/>
    </row>
    <row r="2" spans="1:5" ht="15.75" customHeight="1" x14ac:dyDescent="0.2">
      <c r="A2" s="4"/>
    </row>
    <row r="3" spans="1:5" ht="15.75" customHeight="1" x14ac:dyDescent="0.2">
      <c r="A3" s="13"/>
      <c r="B3" s="14"/>
      <c r="C3" s="139" t="s">
        <v>208</v>
      </c>
      <c r="D3" s="140"/>
      <c r="E3" s="141"/>
    </row>
    <row r="4" spans="1:5" ht="15.75" customHeight="1" x14ac:dyDescent="0.2">
      <c r="A4" s="13"/>
      <c r="B4" s="14"/>
      <c r="C4" s="139" t="s">
        <v>15</v>
      </c>
      <c r="D4" s="140"/>
      <c r="E4" s="141"/>
    </row>
    <row r="5" spans="1:5" ht="15.75" customHeight="1" x14ac:dyDescent="0.2">
      <c r="A5" s="13"/>
      <c r="B5" s="14"/>
      <c r="C5" s="20" t="s">
        <v>209</v>
      </c>
      <c r="D5" s="20" t="s">
        <v>210</v>
      </c>
      <c r="E5" s="20" t="s">
        <v>33</v>
      </c>
    </row>
    <row r="6" spans="1:5" ht="15.75" customHeight="1" x14ac:dyDescent="0.2">
      <c r="A6" s="13"/>
      <c r="B6" s="15" t="s">
        <v>0</v>
      </c>
      <c r="C6" s="15"/>
      <c r="D6" s="15"/>
      <c r="E6" s="14"/>
    </row>
    <row r="7" spans="1:5" ht="15.75" customHeight="1" x14ac:dyDescent="0.2">
      <c r="A7" s="16"/>
      <c r="B7" s="14"/>
      <c r="C7" s="14"/>
      <c r="D7" s="14"/>
      <c r="E7" s="14"/>
    </row>
    <row r="8" spans="1:5" ht="15.75" customHeight="1" x14ac:dyDescent="0.2">
      <c r="A8" s="16">
        <v>1</v>
      </c>
      <c r="B8" s="14" t="s">
        <v>1</v>
      </c>
      <c r="C8" s="61">
        <f>+'E. NOTES TO THE BALANCE SHEET'!C15</f>
        <v>0</v>
      </c>
      <c r="D8" s="61">
        <f>+'E. NOTES TO THE BALANCE SHEET'!D15</f>
        <v>0</v>
      </c>
      <c r="E8" s="61">
        <f>SUM(C8:D8)</f>
        <v>0</v>
      </c>
    </row>
    <row r="9" spans="1:5" ht="15.75" customHeight="1" x14ac:dyDescent="0.2">
      <c r="A9" s="16">
        <v>2</v>
      </c>
      <c r="B9" s="14" t="s">
        <v>2</v>
      </c>
      <c r="C9" s="61">
        <f>+'E. NOTES TO THE BALANCE SHEET'!C22</f>
        <v>0</v>
      </c>
      <c r="D9" s="61">
        <f>+'E. NOTES TO THE BALANCE SHEET'!D22</f>
        <v>0</v>
      </c>
      <c r="E9" s="61">
        <f t="shared" ref="E9:E14" si="0">SUM(C9:D9)</f>
        <v>0</v>
      </c>
    </row>
    <row r="10" spans="1:5" ht="15.75" customHeight="1" x14ac:dyDescent="0.2">
      <c r="A10" s="16">
        <v>3</v>
      </c>
      <c r="B10" s="14" t="s">
        <v>3</v>
      </c>
      <c r="C10" s="61">
        <f>+'E. NOTES TO THE BALANCE SHEET'!C29</f>
        <v>0</v>
      </c>
      <c r="D10" s="61">
        <f>+'E. NOTES TO THE BALANCE SHEET'!D29</f>
        <v>0</v>
      </c>
      <c r="E10" s="61">
        <f t="shared" si="0"/>
        <v>0</v>
      </c>
    </row>
    <row r="11" spans="1:5" ht="15.75" customHeight="1" x14ac:dyDescent="0.2">
      <c r="A11" s="16">
        <v>4</v>
      </c>
      <c r="B11" s="14" t="s">
        <v>4</v>
      </c>
      <c r="C11" s="61">
        <f>+'E. NOTES TO THE BALANCE SHEET'!C40</f>
        <v>0</v>
      </c>
      <c r="D11" s="61">
        <f>+'E. NOTES TO THE BALANCE SHEET'!D40</f>
        <v>0</v>
      </c>
      <c r="E11" s="61">
        <f t="shared" si="0"/>
        <v>0</v>
      </c>
    </row>
    <row r="12" spans="1:5" ht="15.75" customHeight="1" x14ac:dyDescent="0.2">
      <c r="A12" s="16">
        <v>5</v>
      </c>
      <c r="B12" s="14" t="s">
        <v>5</v>
      </c>
      <c r="C12" s="61">
        <f>+'E. NOTES TO THE BALANCE SHEET'!C42</f>
        <v>0</v>
      </c>
      <c r="D12" s="61">
        <f>+'E. NOTES TO THE BALANCE SHEET'!D42</f>
        <v>0</v>
      </c>
      <c r="E12" s="61">
        <f t="shared" si="0"/>
        <v>0</v>
      </c>
    </row>
    <row r="13" spans="1:5" ht="15.75" customHeight="1" x14ac:dyDescent="0.2">
      <c r="A13" s="16"/>
      <c r="B13" s="14"/>
      <c r="C13" s="36"/>
      <c r="D13" s="36"/>
      <c r="E13" s="36"/>
    </row>
    <row r="14" spans="1:5" ht="15.75" customHeight="1" x14ac:dyDescent="0.2">
      <c r="A14" s="16"/>
      <c r="B14" s="15" t="s">
        <v>6</v>
      </c>
      <c r="C14" s="64">
        <f>SUM(C8:C12)</f>
        <v>0</v>
      </c>
      <c r="D14" s="64">
        <f>SUM(D8:D12)</f>
        <v>0</v>
      </c>
      <c r="E14" s="64">
        <f t="shared" si="0"/>
        <v>0</v>
      </c>
    </row>
    <row r="15" spans="1:5" ht="15.75" customHeight="1" x14ac:dyDescent="0.2">
      <c r="A15" s="16"/>
      <c r="B15" s="14"/>
      <c r="C15" s="36"/>
      <c r="D15" s="36"/>
      <c r="E15" s="36"/>
    </row>
    <row r="16" spans="1:5" ht="15.75" customHeight="1" x14ac:dyDescent="0.2">
      <c r="A16" s="16"/>
      <c r="B16" s="15" t="s">
        <v>7</v>
      </c>
      <c r="C16" s="36"/>
      <c r="D16" s="36"/>
      <c r="E16" s="36"/>
    </row>
    <row r="17" spans="1:5" ht="15.75" customHeight="1" x14ac:dyDescent="0.2">
      <c r="A17" s="16"/>
      <c r="B17" s="14"/>
      <c r="C17" s="36"/>
      <c r="D17" s="36"/>
      <c r="E17" s="36"/>
    </row>
    <row r="18" spans="1:5" ht="15.75" customHeight="1" x14ac:dyDescent="0.2">
      <c r="A18" s="16">
        <v>6</v>
      </c>
      <c r="B18" s="14" t="s">
        <v>8</v>
      </c>
      <c r="C18" s="61">
        <f>+'E. NOTES TO THE BALANCE SHEET 2'!C36</f>
        <v>0</v>
      </c>
      <c r="D18" s="61">
        <f>+'E. NOTES TO THE BALANCE SHEET 2'!D36</f>
        <v>0</v>
      </c>
      <c r="E18" s="61">
        <f t="shared" ref="E18:E20" si="1">SUM(C18:D18)</f>
        <v>0</v>
      </c>
    </row>
    <row r="19" spans="1:5" ht="15.75" customHeight="1" x14ac:dyDescent="0.2">
      <c r="A19" s="16">
        <v>7</v>
      </c>
      <c r="B19" s="14" t="s">
        <v>9</v>
      </c>
      <c r="C19" s="61">
        <f>+'E. NOTES TO THE BALANCE SHEET 2'!C42</f>
        <v>0</v>
      </c>
      <c r="D19" s="61">
        <f>+'E. NOTES TO THE BALANCE SHEET 2'!D42</f>
        <v>0</v>
      </c>
      <c r="E19" s="61">
        <f t="shared" si="1"/>
        <v>0</v>
      </c>
    </row>
    <row r="20" spans="1:5" ht="15.75" customHeight="1" x14ac:dyDescent="0.2">
      <c r="A20" s="16">
        <v>8</v>
      </c>
      <c r="B20" s="14" t="s">
        <v>10</v>
      </c>
      <c r="C20" s="61">
        <f>+'E. NOTES TO THE BALANCE SHEET 3'!C20</f>
        <v>0</v>
      </c>
      <c r="D20" s="61">
        <f>+'E. NOTES TO THE BALANCE SHEET 3'!D20</f>
        <v>0</v>
      </c>
      <c r="E20" s="61">
        <f t="shared" si="1"/>
        <v>0</v>
      </c>
    </row>
    <row r="21" spans="1:5" ht="15.75" customHeight="1" x14ac:dyDescent="0.2">
      <c r="A21" s="16"/>
      <c r="B21" s="14" t="s">
        <v>11</v>
      </c>
      <c r="C21" s="36"/>
      <c r="D21" s="36"/>
      <c r="E21" s="36"/>
    </row>
    <row r="22" spans="1:5" ht="15.75" customHeight="1" x14ac:dyDescent="0.2">
      <c r="A22" s="16"/>
      <c r="B22" s="15" t="s">
        <v>12</v>
      </c>
      <c r="C22" s="64">
        <f>SUM(C18:C20)</f>
        <v>0</v>
      </c>
      <c r="D22" s="64">
        <f>SUM(D18:D20)</f>
        <v>0</v>
      </c>
      <c r="E22" s="64">
        <f t="shared" ref="E22" si="2">SUM(C22:D22)</f>
        <v>0</v>
      </c>
    </row>
    <row r="23" spans="1:5" ht="15.75" customHeight="1" x14ac:dyDescent="0.2">
      <c r="A23" s="16"/>
      <c r="B23" s="14"/>
      <c r="C23" s="36"/>
      <c r="D23" s="36"/>
      <c r="E23" s="36"/>
    </row>
    <row r="24" spans="1:5" ht="15.75" customHeight="1" x14ac:dyDescent="0.2">
      <c r="A24" s="16">
        <v>9</v>
      </c>
      <c r="B24" s="14" t="s">
        <v>264</v>
      </c>
      <c r="C24" s="61">
        <f>+'E. NOTES TO THE BALANCE SHEET 3'!C26</f>
        <v>0</v>
      </c>
      <c r="D24" s="61">
        <f>+'E. NOTES TO THE BALANCE SHEET 3'!D26</f>
        <v>0</v>
      </c>
      <c r="E24" s="61">
        <f t="shared" ref="E24" si="3">SUM(C24:D24)</f>
        <v>0</v>
      </c>
    </row>
    <row r="25" spans="1:5" ht="15.75" customHeight="1" x14ac:dyDescent="0.2">
      <c r="A25" s="13"/>
      <c r="B25" s="14"/>
      <c r="C25" s="36"/>
      <c r="D25" s="36"/>
      <c r="E25" s="36"/>
    </row>
    <row r="26" spans="1:5" ht="15.75" customHeight="1" x14ac:dyDescent="0.2">
      <c r="A26" s="13"/>
      <c r="B26" s="17" t="s">
        <v>13</v>
      </c>
      <c r="C26" s="89">
        <f>+C22+C24</f>
        <v>0</v>
      </c>
      <c r="D26" s="89">
        <f>+D22+D24</f>
        <v>0</v>
      </c>
      <c r="E26" s="64">
        <f t="shared" ref="E26" si="4">SUM(C26:D26)</f>
        <v>0</v>
      </c>
    </row>
    <row r="27" spans="1:5" ht="15.75" customHeight="1" x14ac:dyDescent="0.2">
      <c r="A27" s="120"/>
      <c r="B27" s="121"/>
      <c r="C27" s="122"/>
      <c r="D27" s="122"/>
      <c r="E27" s="122"/>
    </row>
    <row r="28" spans="1:5" ht="15.75" customHeight="1" x14ac:dyDescent="0.2">
      <c r="A28" s="59" t="s">
        <v>265</v>
      </c>
      <c r="B28" s="59"/>
      <c r="C28" s="59"/>
      <c r="D28" s="59"/>
      <c r="E28" s="59"/>
    </row>
  </sheetData>
  <sheetProtection algorithmName="SHA-512" hashValue="ev2YXx2vrRXBk91bd/IilFYcrX/5YI03w1YUYi4qKLsT0dIy7YJtaefkyK8VIRqQo8dN6/l6QB+hZMrVj4XxZQ==" saltValue="wUx1TURGGAptvdIpJDi2Jw==" spinCount="100000" sheet="1" formatCells="0" formatColumns="0" formatRows="0" insertColumns="0" insertRows="0" insertHyperlinks="0" deleteColumns="0" deleteRows="0" sort="0" autoFilter="0" pivotTables="0"/>
  <mergeCells count="3">
    <mergeCell ref="A1:E1"/>
    <mergeCell ref="C3:E3"/>
    <mergeCell ref="C4:E4"/>
  </mergeCells>
  <printOptions horizontalCentered="1"/>
  <pageMargins left="0.7" right="0.7" top="0.75" bottom="0.75" header="0.3" footer="0.3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C38"/>
  <sheetViews>
    <sheetView showGridLines="0" zoomScaleNormal="100" zoomScaleSheetLayoutView="100" workbookViewId="0">
      <selection activeCell="C24" sqref="C24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3" width="13.28515625" style="1" customWidth="1"/>
    <col min="4" max="16384" width="9.140625" style="1" hidden="1"/>
  </cols>
  <sheetData>
    <row r="1" spans="1:3" ht="15.75" customHeight="1" x14ac:dyDescent="0.2">
      <c r="A1" s="138" t="s">
        <v>30</v>
      </c>
      <c r="B1" s="138"/>
      <c r="C1" s="138"/>
    </row>
    <row r="2" spans="1:3" ht="15.75" customHeight="1" x14ac:dyDescent="0.2">
      <c r="A2" s="4"/>
    </row>
    <row r="3" spans="1:3" ht="45" customHeight="1" x14ac:dyDescent="0.2">
      <c r="A3" s="18"/>
      <c r="B3" s="18"/>
      <c r="C3" s="45" t="s">
        <v>212</v>
      </c>
    </row>
    <row r="4" spans="1:3" ht="15.75" customHeight="1" x14ac:dyDescent="0.2">
      <c r="A4" s="13"/>
      <c r="B4" s="15" t="s">
        <v>150</v>
      </c>
      <c r="C4" s="14"/>
    </row>
    <row r="5" spans="1:3" ht="15.75" customHeight="1" x14ac:dyDescent="0.2">
      <c r="A5" s="13"/>
      <c r="B5" s="14"/>
      <c r="C5" s="14"/>
    </row>
    <row r="6" spans="1:3" ht="15.75" customHeight="1" x14ac:dyDescent="0.2">
      <c r="A6" s="16">
        <v>1</v>
      </c>
      <c r="B6" s="14" t="s">
        <v>17</v>
      </c>
      <c r="C6" s="61">
        <f>+'H. NOTES TO THE INCOME STAT.'!C12</f>
        <v>0</v>
      </c>
    </row>
    <row r="7" spans="1:3" ht="15.75" customHeight="1" x14ac:dyDescent="0.2">
      <c r="A7" s="16">
        <v>2</v>
      </c>
      <c r="B7" s="14" t="s">
        <v>18</v>
      </c>
      <c r="C7" s="61">
        <f>+'H. NOTES TO THE INCOME STAT.'!C30</f>
        <v>0</v>
      </c>
    </row>
    <row r="8" spans="1:3" ht="15.75" customHeight="1" x14ac:dyDescent="0.2">
      <c r="A8" s="16">
        <v>3</v>
      </c>
      <c r="B8" s="14" t="s">
        <v>19</v>
      </c>
      <c r="C8" s="61">
        <f>+'H. NOTES TO THE INCOME STAT.'!C32</f>
        <v>0</v>
      </c>
    </row>
    <row r="9" spans="1:3" ht="15.75" customHeight="1" x14ac:dyDescent="0.2">
      <c r="A9" s="16"/>
      <c r="B9" s="14"/>
      <c r="C9" s="50"/>
    </row>
    <row r="10" spans="1:3" ht="15.75" customHeight="1" x14ac:dyDescent="0.2">
      <c r="A10" s="16"/>
      <c r="B10" s="15" t="s">
        <v>20</v>
      </c>
      <c r="C10" s="64">
        <f>SUM(C6:C8)</f>
        <v>0</v>
      </c>
    </row>
    <row r="11" spans="1:3" ht="15.75" customHeight="1" x14ac:dyDescent="0.2">
      <c r="A11" s="16"/>
      <c r="B11" s="14"/>
      <c r="C11" s="50"/>
    </row>
    <row r="12" spans="1:3" ht="15.75" customHeight="1" x14ac:dyDescent="0.2">
      <c r="A12" s="16"/>
      <c r="B12" s="15" t="s">
        <v>151</v>
      </c>
      <c r="C12" s="50"/>
    </row>
    <row r="13" spans="1:3" ht="15.75" customHeight="1" x14ac:dyDescent="0.2">
      <c r="A13" s="16"/>
      <c r="B13" s="14"/>
      <c r="C13" s="50"/>
    </row>
    <row r="14" spans="1:3" ht="15.75" customHeight="1" x14ac:dyDescent="0.2">
      <c r="A14" s="16">
        <v>4</v>
      </c>
      <c r="B14" s="14" t="s">
        <v>21</v>
      </c>
      <c r="C14" s="61">
        <f>+'H. NOTES TO THE INCOME STAT.'!C42</f>
        <v>0</v>
      </c>
    </row>
    <row r="15" spans="1:3" ht="15.75" customHeight="1" x14ac:dyDescent="0.2">
      <c r="A15" s="16">
        <v>5</v>
      </c>
      <c r="B15" s="14" t="s">
        <v>22</v>
      </c>
      <c r="C15" s="61">
        <f>'C. INCOME STAT INDEMNITY GROUP'!H16</f>
        <v>0</v>
      </c>
    </row>
    <row r="16" spans="1:3" ht="15.75" customHeight="1" x14ac:dyDescent="0.2">
      <c r="A16" s="16">
        <v>6</v>
      </c>
      <c r="B16" s="14" t="s">
        <v>23</v>
      </c>
      <c r="C16" s="61">
        <f>+'H. NOTES TO THE INCOME STAT. 2'!C9</f>
        <v>0</v>
      </c>
    </row>
    <row r="17" spans="1:3" ht="15.75" customHeight="1" x14ac:dyDescent="0.2">
      <c r="A17" s="16">
        <v>7</v>
      </c>
      <c r="B17" s="14" t="s">
        <v>24</v>
      </c>
      <c r="C17" s="61">
        <f>+'H. NOTES TO THE INCOME STAT. 2'!C14</f>
        <v>0</v>
      </c>
    </row>
    <row r="18" spans="1:3" ht="15.75" customHeight="1" x14ac:dyDescent="0.2">
      <c r="A18" s="16">
        <v>8</v>
      </c>
      <c r="B18" s="14" t="s">
        <v>25</v>
      </c>
      <c r="C18" s="61">
        <f>'C. INCOME STAT INDEMNITY GROUP'!H19</f>
        <v>0</v>
      </c>
    </row>
    <row r="19" spans="1:3" ht="15.75" customHeight="1" x14ac:dyDescent="0.2">
      <c r="A19" s="16">
        <v>9</v>
      </c>
      <c r="B19" s="14" t="s">
        <v>26</v>
      </c>
      <c r="C19" s="61">
        <f>'C. INCOME STAT INDEMNITY GROUP'!H20</f>
        <v>0</v>
      </c>
    </row>
    <row r="20" spans="1:3" ht="15.75" customHeight="1" x14ac:dyDescent="0.2">
      <c r="A20" s="16"/>
      <c r="B20" s="15" t="s">
        <v>27</v>
      </c>
      <c r="C20" s="64">
        <f>SUM(C14:C19)</f>
        <v>0</v>
      </c>
    </row>
    <row r="21" spans="1:3" ht="15.75" customHeight="1" x14ac:dyDescent="0.2">
      <c r="A21" s="16"/>
      <c r="B21" s="15"/>
      <c r="C21" s="62"/>
    </row>
    <row r="22" spans="1:3" ht="15.75" customHeight="1" x14ac:dyDescent="0.2">
      <c r="A22" s="16"/>
      <c r="B22" s="15" t="s">
        <v>152</v>
      </c>
      <c r="C22" s="64">
        <f>+C10-C20</f>
        <v>0</v>
      </c>
    </row>
    <row r="23" spans="1:3" ht="15.75" customHeight="1" x14ac:dyDescent="0.2">
      <c r="A23" s="16"/>
      <c r="B23" s="14"/>
      <c r="C23" s="63"/>
    </row>
    <row r="24" spans="1:3" ht="15.75" customHeight="1" x14ac:dyDescent="0.2">
      <c r="A24" s="16">
        <v>10</v>
      </c>
      <c r="B24" s="14" t="s">
        <v>28</v>
      </c>
      <c r="C24" s="98">
        <v>0</v>
      </c>
    </row>
    <row r="25" spans="1:3" ht="15.75" customHeight="1" x14ac:dyDescent="0.2">
      <c r="A25" s="16"/>
      <c r="B25" s="14"/>
      <c r="C25" s="50"/>
    </row>
    <row r="26" spans="1:3" ht="15.75" customHeight="1" x14ac:dyDescent="0.2">
      <c r="A26" s="19"/>
      <c r="B26" s="15" t="s">
        <v>29</v>
      </c>
      <c r="C26" s="64">
        <f>+C22-C24</f>
        <v>0</v>
      </c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</sheetData>
  <sheetProtection algorithmName="SHA-512" hashValue="Ky1Ie9djNsJSRKHMs8hukTb++4JfEZ+GgPfRMpqdC/yaQSep8YcMYZIaW6Dq+boUB06ilekbHjmwn7Fp9FWPAA==" saltValue="9cyV11T+lw6oej45iM7e8A==" spinCount="100000" sheet="1" objects="1" scenarios="1"/>
  <mergeCells count="1">
    <mergeCell ref="A1:C1"/>
  </mergeCells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41"/>
  <sheetViews>
    <sheetView showGridLines="0" zoomScaleNormal="100" zoomScaleSheetLayoutView="100" workbookViewId="0">
      <selection activeCell="C9" sqref="C9"/>
    </sheetView>
  </sheetViews>
  <sheetFormatPr defaultColWidth="0" defaultRowHeight="12.75" zeroHeight="1" x14ac:dyDescent="0.2"/>
  <cols>
    <col min="1" max="1" width="9.140625" style="1" customWidth="1"/>
    <col min="2" max="2" width="22.28515625" style="1" customWidth="1"/>
    <col min="3" max="8" width="13.28515625" style="1" customWidth="1"/>
    <col min="9" max="16384" width="9.140625" style="1" hidden="1"/>
  </cols>
  <sheetData>
    <row r="1" spans="1:8" ht="15.75" customHeight="1" x14ac:dyDescent="0.2">
      <c r="A1" s="138" t="s">
        <v>43</v>
      </c>
      <c r="B1" s="138"/>
      <c r="C1" s="138"/>
      <c r="D1" s="138"/>
      <c r="E1" s="138"/>
      <c r="F1" s="138"/>
      <c r="G1" s="138"/>
      <c r="H1" s="138"/>
    </row>
    <row r="2" spans="1:8" ht="15.75" customHeight="1" x14ac:dyDescent="0.2">
      <c r="A2" s="138" t="s">
        <v>266</v>
      </c>
      <c r="B2" s="138"/>
      <c r="C2" s="138"/>
      <c r="D2" s="138"/>
      <c r="E2" s="138"/>
      <c r="F2" s="138"/>
      <c r="G2" s="138"/>
      <c r="H2" s="138"/>
    </row>
    <row r="3" spans="1:8" ht="15.75" customHeight="1" x14ac:dyDescent="0.2">
      <c r="A3" s="4"/>
    </row>
    <row r="4" spans="1:8" ht="45" customHeight="1" x14ac:dyDescent="0.2">
      <c r="A4" s="18"/>
      <c r="B4" s="18"/>
      <c r="C4" s="45" t="s">
        <v>147</v>
      </c>
      <c r="D4" s="45" t="s">
        <v>263</v>
      </c>
      <c r="E4" s="45" t="s">
        <v>148</v>
      </c>
      <c r="F4" s="45" t="s">
        <v>31</v>
      </c>
      <c r="G4" s="45" t="s">
        <v>32</v>
      </c>
      <c r="H4" s="45" t="s">
        <v>33</v>
      </c>
    </row>
    <row r="5" spans="1:8" ht="15.75" customHeight="1" x14ac:dyDescent="0.2">
      <c r="A5" s="13"/>
      <c r="B5" s="18"/>
      <c r="C5" s="20"/>
      <c r="D5" s="20"/>
      <c r="E5" s="20"/>
      <c r="F5" s="13"/>
      <c r="G5" s="13"/>
      <c r="H5" s="13"/>
    </row>
    <row r="6" spans="1:8" ht="15.75" customHeight="1" x14ac:dyDescent="0.2">
      <c r="A6" s="13"/>
      <c r="B6" s="21" t="s">
        <v>150</v>
      </c>
      <c r="C6" s="18"/>
      <c r="D6" s="18"/>
      <c r="E6" s="18"/>
      <c r="F6" s="18"/>
      <c r="G6" s="18"/>
      <c r="H6" s="18"/>
    </row>
    <row r="7" spans="1:8" ht="15.75" customHeight="1" x14ac:dyDescent="0.2">
      <c r="A7" s="13"/>
      <c r="B7" s="18"/>
      <c r="C7" s="18"/>
      <c r="D7" s="18"/>
      <c r="E7" s="18"/>
      <c r="F7" s="18"/>
      <c r="G7" s="18"/>
      <c r="H7" s="18"/>
    </row>
    <row r="8" spans="1:8" ht="15.75" customHeight="1" x14ac:dyDescent="0.2">
      <c r="A8" s="16">
        <v>1</v>
      </c>
      <c r="B8" s="18" t="s">
        <v>34</v>
      </c>
      <c r="C8" s="80">
        <f>+'I. NOTES INC.STAT BY INDEMNITY '!I10</f>
        <v>0</v>
      </c>
      <c r="D8" s="80">
        <f>+'I. NOTES INC.STAT BY INDEMNITY '!I17</f>
        <v>0</v>
      </c>
      <c r="E8" s="80">
        <f>+'I. NOTES INC.STAT BY INDEMNITY '!I24</f>
        <v>0</v>
      </c>
      <c r="F8" s="80">
        <f>+'I. NOTES INC.STAT BY INDEMNITY '!I33</f>
        <v>0</v>
      </c>
      <c r="G8" s="80">
        <f>+'I. NOTES INC.STAT BY INDEMNITY '!I37</f>
        <v>0</v>
      </c>
      <c r="H8" s="80">
        <f>SUM(C8:G8)</f>
        <v>0</v>
      </c>
    </row>
    <row r="9" spans="1:8" ht="15.75" customHeight="1" x14ac:dyDescent="0.2">
      <c r="A9" s="16">
        <v>2</v>
      </c>
      <c r="B9" s="18" t="s">
        <v>35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80">
        <f t="shared" ref="H9:H11" si="0">SUM(C9:G9)</f>
        <v>0</v>
      </c>
    </row>
    <row r="10" spans="1:8" ht="15.75" customHeight="1" x14ac:dyDescent="0.2">
      <c r="A10" s="16">
        <v>3</v>
      </c>
      <c r="B10" s="18" t="s">
        <v>36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80">
        <f t="shared" si="0"/>
        <v>0</v>
      </c>
    </row>
    <row r="11" spans="1:8" ht="15.75" customHeight="1" x14ac:dyDescent="0.2">
      <c r="A11" s="16"/>
      <c r="B11" s="21" t="s">
        <v>20</v>
      </c>
      <c r="C11" s="71">
        <f>SUM(C8:C10)</f>
        <v>0</v>
      </c>
      <c r="D11" s="71">
        <f t="shared" ref="D11:G11" si="1">SUM(D8:D10)</f>
        <v>0</v>
      </c>
      <c r="E11" s="71">
        <f t="shared" si="1"/>
        <v>0</v>
      </c>
      <c r="F11" s="71">
        <f t="shared" si="1"/>
        <v>0</v>
      </c>
      <c r="G11" s="71">
        <f t="shared" si="1"/>
        <v>0</v>
      </c>
      <c r="H11" s="71">
        <f t="shared" si="0"/>
        <v>0</v>
      </c>
    </row>
    <row r="12" spans="1:8" ht="15.75" customHeight="1" x14ac:dyDescent="0.2">
      <c r="A12" s="16"/>
      <c r="B12" s="18"/>
      <c r="C12" s="79"/>
      <c r="D12" s="79"/>
      <c r="E12" s="79"/>
      <c r="F12" s="79"/>
      <c r="G12" s="79"/>
      <c r="H12" s="79"/>
    </row>
    <row r="13" spans="1:8" ht="15.75" customHeight="1" x14ac:dyDescent="0.2">
      <c r="A13" s="16"/>
      <c r="B13" s="21" t="s">
        <v>151</v>
      </c>
      <c r="C13" s="81"/>
      <c r="D13" s="81"/>
      <c r="E13" s="81"/>
      <c r="F13" s="81"/>
      <c r="G13" s="81"/>
      <c r="H13" s="81"/>
    </row>
    <row r="14" spans="1:8" ht="15.75" customHeight="1" x14ac:dyDescent="0.2">
      <c r="A14" s="16"/>
      <c r="B14" s="18"/>
      <c r="C14" s="81"/>
      <c r="D14" s="81"/>
      <c r="E14" s="81"/>
      <c r="F14" s="81"/>
      <c r="G14" s="81"/>
      <c r="H14" s="81"/>
    </row>
    <row r="15" spans="1:8" ht="15.75" customHeight="1" x14ac:dyDescent="0.2">
      <c r="A15" s="16">
        <v>4</v>
      </c>
      <c r="B15" s="23" t="s">
        <v>37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80">
        <f t="shared" ref="H15:H21" si="2">SUM(C15:G15)</f>
        <v>0</v>
      </c>
    </row>
    <row r="16" spans="1:8" ht="30" customHeight="1" x14ac:dyDescent="0.2">
      <c r="A16" s="25">
        <v>5</v>
      </c>
      <c r="B16" s="23" t="s">
        <v>38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80">
        <f t="shared" si="2"/>
        <v>0</v>
      </c>
    </row>
    <row r="17" spans="1:8" ht="30" customHeight="1" x14ac:dyDescent="0.2">
      <c r="A17" s="25">
        <v>6</v>
      </c>
      <c r="B17" s="23" t="s">
        <v>39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80">
        <f t="shared" si="2"/>
        <v>0</v>
      </c>
    </row>
    <row r="18" spans="1:8" ht="30" customHeight="1" x14ac:dyDescent="0.2">
      <c r="A18" s="25">
        <v>7</v>
      </c>
      <c r="B18" s="23" t="s">
        <v>189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80">
        <f t="shared" si="2"/>
        <v>0</v>
      </c>
    </row>
    <row r="19" spans="1:8" ht="15.75" customHeight="1" x14ac:dyDescent="0.2">
      <c r="A19" s="16">
        <v>8</v>
      </c>
      <c r="B19" s="23" t="s">
        <v>40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80">
        <f t="shared" si="2"/>
        <v>0</v>
      </c>
    </row>
    <row r="20" spans="1:8" ht="15.75" customHeight="1" x14ac:dyDescent="0.2">
      <c r="A20" s="16">
        <v>9</v>
      </c>
      <c r="B20" s="23" t="s">
        <v>41</v>
      </c>
      <c r="C20" s="99">
        <v>0</v>
      </c>
      <c r="D20" s="99">
        <v>0</v>
      </c>
      <c r="E20" s="99">
        <v>0</v>
      </c>
      <c r="F20" s="99">
        <v>0</v>
      </c>
      <c r="G20" s="99">
        <v>0</v>
      </c>
      <c r="H20" s="80">
        <f t="shared" si="2"/>
        <v>0</v>
      </c>
    </row>
    <row r="21" spans="1:8" ht="15.75" customHeight="1" x14ac:dyDescent="0.2">
      <c r="A21" s="16"/>
      <c r="B21" s="24" t="s">
        <v>27</v>
      </c>
      <c r="C21" s="71">
        <f>SUM(C15:C20)</f>
        <v>0</v>
      </c>
      <c r="D21" s="71">
        <f t="shared" ref="D21:G21" si="3">SUM(D15:D20)</f>
        <v>0</v>
      </c>
      <c r="E21" s="71">
        <f t="shared" si="3"/>
        <v>0</v>
      </c>
      <c r="F21" s="71">
        <f t="shared" si="3"/>
        <v>0</v>
      </c>
      <c r="G21" s="71">
        <f t="shared" si="3"/>
        <v>0</v>
      </c>
      <c r="H21" s="71">
        <f t="shared" si="2"/>
        <v>0</v>
      </c>
    </row>
    <row r="22" spans="1:8" ht="15.75" customHeight="1" x14ac:dyDescent="0.2">
      <c r="A22" s="16"/>
      <c r="B22" s="23"/>
      <c r="C22" s="81"/>
      <c r="D22" s="81"/>
      <c r="E22" s="81"/>
      <c r="F22" s="81"/>
      <c r="G22" s="81"/>
      <c r="H22" s="81"/>
    </row>
    <row r="23" spans="1:8" ht="30.75" customHeight="1" x14ac:dyDescent="0.2">
      <c r="A23" s="13"/>
      <c r="B23" s="24" t="s">
        <v>42</v>
      </c>
      <c r="C23" s="71">
        <f>+C11-C21</f>
        <v>0</v>
      </c>
      <c r="D23" s="71">
        <f t="shared" ref="D23:G23" si="4">+D11-D21</f>
        <v>0</v>
      </c>
      <c r="E23" s="71">
        <f t="shared" si="4"/>
        <v>0</v>
      </c>
      <c r="F23" s="71">
        <f t="shared" si="4"/>
        <v>0</v>
      </c>
      <c r="G23" s="71">
        <f t="shared" si="4"/>
        <v>0</v>
      </c>
      <c r="H23" s="71">
        <f t="shared" ref="H23" si="5">SUM(C23:G23)</f>
        <v>0</v>
      </c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</sheetData>
  <sheetProtection algorithmName="SHA-512" hashValue="eRs+PEOD20SWmsE1vB3+hPjoeUoB3tgKXH2vn9fVK5zYFBnXebN+zX++68YMtHwATIKBiJ+xiucyS55P1hxE4A==" saltValue="I0uIrECwfV5angS5KDpM1A==" spinCount="100000" sheet="1" objects="1" scenarios="1"/>
  <mergeCells count="2">
    <mergeCell ref="A1:H1"/>
    <mergeCell ref="A2:H2"/>
  </mergeCells>
  <printOptions horizontalCentered="1"/>
  <pageMargins left="0.25" right="0.25" top="0.75" bottom="0.75" header="0.3" footer="0.3"/>
  <pageSetup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E55"/>
  <sheetViews>
    <sheetView showGridLines="0" zoomScaleNormal="100" zoomScaleSheetLayoutView="100" workbookViewId="0">
      <selection activeCell="C18" sqref="C18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5" width="13.28515625" style="1" customWidth="1"/>
    <col min="6" max="16384" width="9.140625" style="1" hidden="1"/>
  </cols>
  <sheetData>
    <row r="1" spans="1:5" ht="15.75" customHeight="1" x14ac:dyDescent="0.2">
      <c r="A1" s="138" t="s">
        <v>56</v>
      </c>
      <c r="B1" s="138"/>
      <c r="C1" s="138"/>
      <c r="D1" s="138"/>
      <c r="E1" s="138"/>
    </row>
    <row r="2" spans="1:5" ht="15.75" customHeight="1" x14ac:dyDescent="0.2">
      <c r="A2" s="8"/>
      <c r="B2" s="59"/>
      <c r="C2" s="59"/>
      <c r="D2" s="59"/>
      <c r="E2" s="59"/>
    </row>
    <row r="3" spans="1:5" ht="15.75" customHeight="1" x14ac:dyDescent="0.2">
      <c r="A3" s="18"/>
      <c r="B3" s="18"/>
      <c r="C3" s="139" t="s">
        <v>208</v>
      </c>
      <c r="D3" s="142"/>
      <c r="E3" s="143"/>
    </row>
    <row r="4" spans="1:5" ht="15.75" customHeight="1" x14ac:dyDescent="0.2">
      <c r="A4" s="18"/>
      <c r="B4" s="18"/>
      <c r="C4" s="112"/>
      <c r="D4" s="113" t="s">
        <v>211</v>
      </c>
      <c r="E4" s="114"/>
    </row>
    <row r="5" spans="1:5" ht="15.75" customHeight="1" x14ac:dyDescent="0.2">
      <c r="A5" s="18"/>
      <c r="B5" s="18"/>
      <c r="C5" s="20" t="s">
        <v>209</v>
      </c>
      <c r="D5" s="20" t="s">
        <v>210</v>
      </c>
      <c r="E5" s="20" t="s">
        <v>33</v>
      </c>
    </row>
    <row r="6" spans="1:5" ht="15.75" customHeight="1" x14ac:dyDescent="0.2">
      <c r="A6" s="19">
        <v>1</v>
      </c>
      <c r="B6" s="21" t="s">
        <v>153</v>
      </c>
      <c r="C6" s="21"/>
      <c r="D6" s="21"/>
      <c r="E6" s="18"/>
    </row>
    <row r="7" spans="1:5" ht="15.75" customHeight="1" x14ac:dyDescent="0.2">
      <c r="A7" s="16">
        <v>1.1000000000000001</v>
      </c>
      <c r="B7" s="18" t="s">
        <v>44</v>
      </c>
      <c r="C7" s="61">
        <f>+'J. BREAK-DOWN INVESTMENTS'!C11+'J. BREAK-DOWN INVESTMENTS'!D11</f>
        <v>0</v>
      </c>
      <c r="D7" s="61">
        <f>+'J. BREAK-DOWN INVESTMENTS'!E11</f>
        <v>0</v>
      </c>
      <c r="E7" s="61">
        <f>SUM(C7:D7)</f>
        <v>0</v>
      </c>
    </row>
    <row r="8" spans="1:5" ht="15.75" customHeight="1" x14ac:dyDescent="0.2">
      <c r="A8" s="16">
        <v>1.2</v>
      </c>
      <c r="B8" s="18" t="s">
        <v>45</v>
      </c>
      <c r="C8" s="61">
        <f>+'J. BREAK-DOWN INVESTMENTS'!C13+'J. BREAK-DOWN INVESTMENTS'!D13</f>
        <v>0</v>
      </c>
      <c r="D8" s="61">
        <f>+'J. BREAK-DOWN INVESTMENTS'!E13</f>
        <v>0</v>
      </c>
      <c r="E8" s="61">
        <f t="shared" ref="E8:E15" si="0">SUM(C8:D8)</f>
        <v>0</v>
      </c>
    </row>
    <row r="9" spans="1:5" ht="15.75" customHeight="1" x14ac:dyDescent="0.2">
      <c r="A9" s="16">
        <v>1.3</v>
      </c>
      <c r="B9" s="18" t="s">
        <v>46</v>
      </c>
      <c r="C9" s="61">
        <f>+'J. BREAK-DOWN INVESTMENTS'!C15+'J. BREAK-DOWN INVESTMENTS'!D15</f>
        <v>0</v>
      </c>
      <c r="D9" s="61">
        <f>+'J. BREAK-DOWN INVESTMENTS'!E15</f>
        <v>0</v>
      </c>
      <c r="E9" s="61">
        <f t="shared" si="0"/>
        <v>0</v>
      </c>
    </row>
    <row r="10" spans="1:5" ht="15.75" customHeight="1" x14ac:dyDescent="0.2">
      <c r="A10" s="16">
        <v>1.4</v>
      </c>
      <c r="B10" s="18" t="s">
        <v>47</v>
      </c>
      <c r="C10" s="61">
        <f>+'J. BREAK-DOWN INVESTMENTS'!C19+'J. BREAK-DOWN INVESTMENTS'!D19</f>
        <v>0</v>
      </c>
      <c r="D10" s="61">
        <f>+'J. BREAK-DOWN INVESTMENTS'!E19</f>
        <v>0</v>
      </c>
      <c r="E10" s="61">
        <f t="shared" si="0"/>
        <v>0</v>
      </c>
    </row>
    <row r="11" spans="1:5" ht="15.75" customHeight="1" x14ac:dyDescent="0.2">
      <c r="A11" s="16">
        <v>1.5</v>
      </c>
      <c r="B11" s="18" t="s">
        <v>48</v>
      </c>
      <c r="C11" s="61">
        <f>+'J. BREAK-DOWN INVESTMENTS'!C21+'J. BREAK-DOWN INVESTMENTS'!D21</f>
        <v>0</v>
      </c>
      <c r="D11" s="61">
        <f>+'J. BREAK-DOWN INVESTMENTS'!E21</f>
        <v>0</v>
      </c>
      <c r="E11" s="61">
        <f t="shared" si="0"/>
        <v>0</v>
      </c>
    </row>
    <row r="12" spans="1:5" ht="15.75" customHeight="1" x14ac:dyDescent="0.2">
      <c r="A12" s="16">
        <v>1.51</v>
      </c>
      <c r="B12" s="18" t="s">
        <v>49</v>
      </c>
      <c r="C12" s="61">
        <f>+'J. BREAK-DOWN INVESTMENTS'!C22+'J. BREAK-DOWN INVESTMENTS'!D22</f>
        <v>0</v>
      </c>
      <c r="D12" s="61">
        <f>+'J. BREAK-DOWN INVESTMENTS'!E22</f>
        <v>0</v>
      </c>
      <c r="E12" s="61">
        <f t="shared" si="0"/>
        <v>0</v>
      </c>
    </row>
    <row r="13" spans="1:5" ht="15.75" customHeight="1" x14ac:dyDescent="0.2">
      <c r="A13" s="16">
        <v>1.52</v>
      </c>
      <c r="B13" s="18" t="s">
        <v>50</v>
      </c>
      <c r="C13" s="61">
        <f>+'J. BREAK-DOWN INVESTMENTS'!C23+'J. BREAK-DOWN INVESTMENTS'!D23</f>
        <v>0</v>
      </c>
      <c r="D13" s="61">
        <f>+'J. BREAK-DOWN INVESTMENTS'!E23</f>
        <v>0</v>
      </c>
      <c r="E13" s="61">
        <f t="shared" si="0"/>
        <v>0</v>
      </c>
    </row>
    <row r="14" spans="1:5" ht="15.75" customHeight="1" x14ac:dyDescent="0.2">
      <c r="A14" s="16">
        <v>1.6</v>
      </c>
      <c r="B14" s="18" t="s">
        <v>156</v>
      </c>
      <c r="C14" s="61">
        <f>+'J. BREAK-DOWN INVESTMENTS'!C25+'J. BREAK-DOWN INVESTMENTS'!D25</f>
        <v>0</v>
      </c>
      <c r="D14" s="61">
        <f>+'J. BREAK-DOWN INVESTMENTS'!E25</f>
        <v>0</v>
      </c>
      <c r="E14" s="61">
        <f t="shared" si="0"/>
        <v>0</v>
      </c>
    </row>
    <row r="15" spans="1:5" ht="15.75" customHeight="1" x14ac:dyDescent="0.2">
      <c r="A15" s="16"/>
      <c r="B15" s="21" t="s">
        <v>33</v>
      </c>
      <c r="C15" s="64">
        <f>+C7+C8+C9+C10+C11+C14</f>
        <v>0</v>
      </c>
      <c r="D15" s="64">
        <f>+D7+D8+D9+D10+D11+D14</f>
        <v>0</v>
      </c>
      <c r="E15" s="64">
        <f t="shared" si="0"/>
        <v>0</v>
      </c>
    </row>
    <row r="16" spans="1:5" ht="15.75" customHeight="1" x14ac:dyDescent="0.2">
      <c r="A16" s="19"/>
      <c r="B16" s="21"/>
      <c r="C16" s="50"/>
      <c r="D16" s="50"/>
      <c r="E16" s="36"/>
    </row>
    <row r="17" spans="1:5" ht="15.75" customHeight="1" x14ac:dyDescent="0.2">
      <c r="A17" s="19">
        <v>2</v>
      </c>
      <c r="B17" s="21" t="s">
        <v>191</v>
      </c>
      <c r="C17" s="50"/>
      <c r="D17" s="50"/>
      <c r="E17" s="36"/>
    </row>
    <row r="18" spans="1:5" ht="15.75" customHeight="1" x14ac:dyDescent="0.2">
      <c r="A18" s="16">
        <v>2.1</v>
      </c>
      <c r="B18" s="18" t="s">
        <v>46</v>
      </c>
      <c r="C18" s="98">
        <v>0</v>
      </c>
      <c r="D18" s="98">
        <v>0</v>
      </c>
      <c r="E18" s="61">
        <f>SUM(C18:D18)</f>
        <v>0</v>
      </c>
    </row>
    <row r="19" spans="1:5" ht="15.75" customHeight="1" x14ac:dyDescent="0.2">
      <c r="A19" s="16">
        <v>2.2000000000000002</v>
      </c>
      <c r="B19" s="18" t="s">
        <v>51</v>
      </c>
      <c r="C19" s="98">
        <v>0</v>
      </c>
      <c r="D19" s="98">
        <v>0</v>
      </c>
      <c r="E19" s="61">
        <f t="shared" ref="E19:E22" si="1">SUM(C19:D19)</f>
        <v>0</v>
      </c>
    </row>
    <row r="20" spans="1:5" ht="15.75" customHeight="1" x14ac:dyDescent="0.2">
      <c r="A20" s="16">
        <v>2.2999999999999998</v>
      </c>
      <c r="B20" s="18" t="s">
        <v>52</v>
      </c>
      <c r="C20" s="98">
        <v>0</v>
      </c>
      <c r="D20" s="98">
        <v>0</v>
      </c>
      <c r="E20" s="61">
        <f t="shared" si="1"/>
        <v>0</v>
      </c>
    </row>
    <row r="21" spans="1:5" ht="15.75" customHeight="1" x14ac:dyDescent="0.2">
      <c r="A21" s="16">
        <v>2.4</v>
      </c>
      <c r="B21" s="18" t="s">
        <v>156</v>
      </c>
      <c r="C21" s="98">
        <v>0</v>
      </c>
      <c r="D21" s="98">
        <v>0</v>
      </c>
      <c r="E21" s="61">
        <f t="shared" si="1"/>
        <v>0</v>
      </c>
    </row>
    <row r="22" spans="1:5" ht="15.75" customHeight="1" x14ac:dyDescent="0.2">
      <c r="A22" s="16"/>
      <c r="B22" s="21" t="s">
        <v>33</v>
      </c>
      <c r="C22" s="64">
        <f>SUM(C18:C21)</f>
        <v>0</v>
      </c>
      <c r="D22" s="64">
        <f>SUM(D18:D21)</f>
        <v>0</v>
      </c>
      <c r="E22" s="64">
        <f t="shared" si="1"/>
        <v>0</v>
      </c>
    </row>
    <row r="23" spans="1:5" ht="15.75" customHeight="1" x14ac:dyDescent="0.2">
      <c r="A23" s="19"/>
      <c r="B23" s="21"/>
      <c r="C23" s="50"/>
      <c r="D23" s="50"/>
      <c r="E23" s="36"/>
    </row>
    <row r="24" spans="1:5" ht="15.75" customHeight="1" x14ac:dyDescent="0.2">
      <c r="A24" s="19">
        <v>3</v>
      </c>
      <c r="B24" s="21" t="s">
        <v>154</v>
      </c>
      <c r="C24" s="50"/>
      <c r="D24" s="50"/>
      <c r="E24" s="36"/>
    </row>
    <row r="25" spans="1:5" ht="15.75" customHeight="1" x14ac:dyDescent="0.2">
      <c r="A25" s="16">
        <v>3.1</v>
      </c>
      <c r="B25" s="18" t="s">
        <v>44</v>
      </c>
      <c r="C25" s="98">
        <v>0</v>
      </c>
      <c r="D25" s="98">
        <v>0</v>
      </c>
      <c r="E25" s="61">
        <f>SUM(C25:D25)</f>
        <v>0</v>
      </c>
    </row>
    <row r="26" spans="1:5" ht="15.75" customHeight="1" x14ac:dyDescent="0.2">
      <c r="A26" s="16">
        <v>3.2</v>
      </c>
      <c r="B26" s="18" t="s">
        <v>53</v>
      </c>
      <c r="C26" s="98">
        <v>0</v>
      </c>
      <c r="D26" s="98">
        <v>0</v>
      </c>
      <c r="E26" s="61">
        <f t="shared" ref="E26:E29" si="2">SUM(C26:D26)</f>
        <v>0</v>
      </c>
    </row>
    <row r="27" spans="1:5" ht="15.75" customHeight="1" x14ac:dyDescent="0.2">
      <c r="A27" s="16">
        <v>3.3</v>
      </c>
      <c r="B27" s="18" t="s">
        <v>54</v>
      </c>
      <c r="C27" s="98">
        <v>0</v>
      </c>
      <c r="D27" s="98">
        <v>0</v>
      </c>
      <c r="E27" s="61">
        <f t="shared" si="2"/>
        <v>0</v>
      </c>
    </row>
    <row r="28" spans="1:5" ht="15.75" customHeight="1" x14ac:dyDescent="0.2">
      <c r="A28" s="16">
        <v>3.4</v>
      </c>
      <c r="B28" s="18" t="s">
        <v>156</v>
      </c>
      <c r="C28" s="98">
        <v>0</v>
      </c>
      <c r="D28" s="98">
        <v>0</v>
      </c>
      <c r="E28" s="61">
        <f t="shared" si="2"/>
        <v>0</v>
      </c>
    </row>
    <row r="29" spans="1:5" ht="15.75" customHeight="1" x14ac:dyDescent="0.2">
      <c r="A29" s="16"/>
      <c r="B29" s="21" t="s">
        <v>33</v>
      </c>
      <c r="C29" s="64">
        <f>SUM(C25:C28)</f>
        <v>0</v>
      </c>
      <c r="D29" s="64">
        <f>SUM(D25:D28)</f>
        <v>0</v>
      </c>
      <c r="E29" s="64">
        <f t="shared" si="2"/>
        <v>0</v>
      </c>
    </row>
    <row r="30" spans="1:5" ht="15.75" customHeight="1" x14ac:dyDescent="0.2">
      <c r="A30" s="19"/>
      <c r="B30" s="21"/>
      <c r="C30" s="50"/>
      <c r="D30" s="50"/>
      <c r="E30" s="36"/>
    </row>
    <row r="31" spans="1:5" ht="15.75" customHeight="1" x14ac:dyDescent="0.2">
      <c r="A31" s="19">
        <v>4</v>
      </c>
      <c r="B31" s="21" t="s">
        <v>155</v>
      </c>
      <c r="C31" s="50"/>
      <c r="D31" s="50"/>
      <c r="E31" s="36"/>
    </row>
    <row r="32" spans="1:5" ht="15.75" customHeight="1" x14ac:dyDescent="0.2">
      <c r="A32" s="16">
        <v>4.0999999999999996</v>
      </c>
      <c r="B32" s="18" t="s">
        <v>196</v>
      </c>
      <c r="C32" s="98">
        <v>0</v>
      </c>
      <c r="D32" s="98">
        <v>0</v>
      </c>
      <c r="E32" s="61">
        <f>SUM(C32:D32)</f>
        <v>0</v>
      </c>
    </row>
    <row r="33" spans="1:5" ht="15.75" customHeight="1" x14ac:dyDescent="0.2">
      <c r="A33" s="16">
        <v>4.2</v>
      </c>
      <c r="B33" s="18" t="s">
        <v>213</v>
      </c>
      <c r="C33" s="98">
        <v>0</v>
      </c>
      <c r="D33" s="98">
        <v>0</v>
      </c>
      <c r="E33" s="61">
        <f t="shared" ref="E33:E40" si="3">SUM(C33:D33)</f>
        <v>0</v>
      </c>
    </row>
    <row r="34" spans="1:5" ht="15.75" customHeight="1" x14ac:dyDescent="0.2">
      <c r="A34" s="16">
        <v>4.3</v>
      </c>
      <c r="B34" s="18" t="s">
        <v>157</v>
      </c>
      <c r="C34" s="98">
        <v>0</v>
      </c>
      <c r="D34" s="98">
        <v>0</v>
      </c>
      <c r="E34" s="61">
        <f t="shared" si="3"/>
        <v>0</v>
      </c>
    </row>
    <row r="35" spans="1:5" ht="15.75" customHeight="1" x14ac:dyDescent="0.2">
      <c r="A35" s="16">
        <v>4.4000000000000004</v>
      </c>
      <c r="B35" s="18" t="s">
        <v>55</v>
      </c>
      <c r="C35" s="98">
        <v>0</v>
      </c>
      <c r="D35" s="98">
        <v>0</v>
      </c>
      <c r="E35" s="61">
        <f t="shared" si="3"/>
        <v>0</v>
      </c>
    </row>
    <row r="36" spans="1:5" ht="15.75" customHeight="1" x14ac:dyDescent="0.2">
      <c r="A36" s="16">
        <v>4.5</v>
      </c>
      <c r="B36" s="18" t="s">
        <v>158</v>
      </c>
      <c r="C36" s="98">
        <v>0</v>
      </c>
      <c r="D36" s="98">
        <v>0</v>
      </c>
      <c r="E36" s="61">
        <f t="shared" si="3"/>
        <v>0</v>
      </c>
    </row>
    <row r="37" spans="1:5" ht="15.75" customHeight="1" x14ac:dyDescent="0.2">
      <c r="A37" s="16">
        <v>4.5999999999999996</v>
      </c>
      <c r="B37" s="18" t="s">
        <v>194</v>
      </c>
      <c r="C37" s="98">
        <v>0</v>
      </c>
      <c r="D37" s="98">
        <v>0</v>
      </c>
      <c r="E37" s="61">
        <f t="shared" si="3"/>
        <v>0</v>
      </c>
    </row>
    <row r="38" spans="1:5" ht="15.75" customHeight="1" x14ac:dyDescent="0.2">
      <c r="A38" s="16">
        <v>4.7</v>
      </c>
      <c r="B38" s="18" t="s">
        <v>195</v>
      </c>
      <c r="C38" s="98">
        <v>0</v>
      </c>
      <c r="D38" s="98">
        <v>0</v>
      </c>
      <c r="E38" s="61">
        <f t="shared" si="3"/>
        <v>0</v>
      </c>
    </row>
    <row r="39" spans="1:5" ht="15.75" customHeight="1" x14ac:dyDescent="0.2">
      <c r="A39" s="16">
        <v>4.8</v>
      </c>
      <c r="B39" s="18" t="s">
        <v>156</v>
      </c>
      <c r="C39" s="98">
        <v>0</v>
      </c>
      <c r="D39" s="98">
        <v>0</v>
      </c>
      <c r="E39" s="61">
        <f t="shared" si="3"/>
        <v>0</v>
      </c>
    </row>
    <row r="40" spans="1:5" ht="15.75" customHeight="1" x14ac:dyDescent="0.2">
      <c r="A40" s="16"/>
      <c r="B40" s="21" t="s">
        <v>33</v>
      </c>
      <c r="C40" s="64">
        <f>SUM(C32:C39)</f>
        <v>0</v>
      </c>
      <c r="D40" s="64">
        <f>SUM(D32:D39)</f>
        <v>0</v>
      </c>
      <c r="E40" s="64">
        <f t="shared" si="3"/>
        <v>0</v>
      </c>
    </row>
    <row r="41" spans="1:5" ht="15.75" customHeight="1" x14ac:dyDescent="0.2">
      <c r="A41" s="19"/>
      <c r="B41" s="21"/>
      <c r="C41" s="50"/>
      <c r="D41" s="50"/>
      <c r="E41" s="36"/>
    </row>
    <row r="42" spans="1:5" ht="15.75" customHeight="1" x14ac:dyDescent="0.2">
      <c r="A42" s="19">
        <v>5</v>
      </c>
      <c r="B42" s="21" t="s">
        <v>192</v>
      </c>
      <c r="C42" s="100">
        <v>0</v>
      </c>
      <c r="D42" s="100">
        <v>0</v>
      </c>
      <c r="E42" s="64">
        <f>SUM(C42:D42)</f>
        <v>0</v>
      </c>
    </row>
    <row r="43" spans="1:5" ht="15.75" customHeight="1" x14ac:dyDescent="0.2">
      <c r="A43" s="47"/>
      <c r="B43" s="47" t="s">
        <v>193</v>
      </c>
      <c r="C43" s="84"/>
      <c r="D43" s="84"/>
      <c r="E43" s="84"/>
    </row>
    <row r="49" s="1" customFormat="1" hidden="1" x14ac:dyDescent="0.2"/>
    <row r="50" s="1" customFormat="1" hidden="1" x14ac:dyDescent="0.2"/>
    <row r="51" s="1" customFormat="1" hidden="1" x14ac:dyDescent="0.2"/>
    <row r="52" s="1" customFormat="1" hidden="1" x14ac:dyDescent="0.2"/>
    <row r="53" s="1" customFormat="1" hidden="1" x14ac:dyDescent="0.2"/>
    <row r="54" s="1" customFormat="1" hidden="1" x14ac:dyDescent="0.2"/>
    <row r="55" s="1" customFormat="1" hidden="1" x14ac:dyDescent="0.2"/>
  </sheetData>
  <sheetProtection algorithmName="SHA-512" hashValue="aIaZHvhaUnPhFbpXcF9YNcT+GuLPAn4lVbmehpa6y3zK6MTHyewFV5bZY2nazewE6jT1PlsIpsqG+eGWVBoczQ==" saltValue="oLZ6/HeRRVFXDNNHTcmVpw==" spinCount="100000" sheet="1" objects="1" scenarios="1"/>
  <mergeCells count="2">
    <mergeCell ref="A1:E1"/>
    <mergeCell ref="C3:E3"/>
  </mergeCells>
  <printOptions horizontalCentered="1"/>
  <pageMargins left="0.7" right="0.7" top="0.75" bottom="0.75" header="0.3" footer="0.3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G42"/>
  <sheetViews>
    <sheetView showGridLines="0" zoomScaleNormal="100" zoomScaleSheetLayoutView="100" workbookViewId="0">
      <selection activeCell="C9" sqref="C9"/>
    </sheetView>
  </sheetViews>
  <sheetFormatPr defaultColWidth="0" defaultRowHeight="12.75" zeroHeight="1" x14ac:dyDescent="0.2"/>
  <cols>
    <col min="1" max="1" width="9.140625" style="1" customWidth="1"/>
    <col min="2" max="2" width="38.85546875" style="1" customWidth="1"/>
    <col min="3" max="5" width="13.28515625" style="1" customWidth="1"/>
    <col min="6" max="7" width="0" style="1" hidden="1" customWidth="1"/>
    <col min="8" max="16384" width="9.140625" style="1" hidden="1"/>
  </cols>
  <sheetData>
    <row r="1" spans="1:7" ht="15.75" customHeight="1" x14ac:dyDescent="0.2">
      <c r="A1" s="138" t="s">
        <v>56</v>
      </c>
      <c r="B1" s="138"/>
      <c r="C1" s="138"/>
      <c r="D1" s="138"/>
      <c r="E1" s="138"/>
    </row>
    <row r="2" spans="1:7" ht="15.75" customHeight="1" x14ac:dyDescent="0.2">
      <c r="A2" s="144" t="s">
        <v>57</v>
      </c>
      <c r="B2" s="144"/>
      <c r="C2" s="144"/>
      <c r="D2" s="144"/>
      <c r="E2" s="144"/>
    </row>
    <row r="3" spans="1:7" ht="15.75" customHeight="1" x14ac:dyDescent="0.2">
      <c r="A3" s="2"/>
    </row>
    <row r="4" spans="1:7" ht="15.75" customHeight="1" x14ac:dyDescent="0.2">
      <c r="A4" s="18"/>
      <c r="B4" s="18"/>
      <c r="C4" s="139" t="s">
        <v>208</v>
      </c>
      <c r="D4" s="142"/>
      <c r="E4" s="143"/>
    </row>
    <row r="5" spans="1:7" ht="15.75" customHeight="1" x14ac:dyDescent="0.2">
      <c r="A5" s="13"/>
      <c r="B5" s="18"/>
      <c r="C5" s="112"/>
      <c r="D5" s="113" t="s">
        <v>211</v>
      </c>
      <c r="E5" s="114"/>
    </row>
    <row r="6" spans="1:7" ht="15.75" customHeight="1" x14ac:dyDescent="0.2">
      <c r="A6" s="13"/>
      <c r="B6" s="18"/>
      <c r="C6" s="20" t="s">
        <v>209</v>
      </c>
      <c r="D6" s="20" t="s">
        <v>210</v>
      </c>
      <c r="E6" s="20" t="s">
        <v>33</v>
      </c>
    </row>
    <row r="7" spans="1:7" ht="15.75" customHeight="1" x14ac:dyDescent="0.2">
      <c r="A7" s="19">
        <v>6</v>
      </c>
      <c r="B7" s="21" t="s">
        <v>159</v>
      </c>
      <c r="C7" s="21"/>
      <c r="D7" s="21"/>
      <c r="E7" s="18"/>
    </row>
    <row r="8" spans="1:7" ht="15.75" customHeight="1" x14ac:dyDescent="0.2">
      <c r="A8" s="19">
        <v>6.1</v>
      </c>
      <c r="B8" s="21" t="s">
        <v>241</v>
      </c>
      <c r="C8" s="21"/>
      <c r="D8" s="21"/>
      <c r="E8" s="69"/>
    </row>
    <row r="9" spans="1:7" ht="15.75" customHeight="1" x14ac:dyDescent="0.2">
      <c r="A9" s="16">
        <v>6.11</v>
      </c>
      <c r="B9" s="18" t="s">
        <v>58</v>
      </c>
      <c r="C9" s="101">
        <v>0</v>
      </c>
      <c r="D9" s="101">
        <v>0</v>
      </c>
      <c r="E9" s="66">
        <f>SUM(C9:D9)</f>
        <v>0</v>
      </c>
    </row>
    <row r="10" spans="1:7" ht="15.75" customHeight="1" x14ac:dyDescent="0.2">
      <c r="A10" s="16">
        <v>6.12</v>
      </c>
      <c r="B10" s="18" t="s">
        <v>59</v>
      </c>
      <c r="C10" s="101">
        <v>0</v>
      </c>
      <c r="D10" s="101">
        <v>0</v>
      </c>
      <c r="E10" s="66">
        <f t="shared" ref="E10:E14" si="0">SUM(C10:D10)</f>
        <v>0</v>
      </c>
    </row>
    <row r="11" spans="1:7" ht="15.75" customHeight="1" x14ac:dyDescent="0.2">
      <c r="A11" s="16">
        <v>6.13</v>
      </c>
      <c r="B11" s="18" t="s">
        <v>60</v>
      </c>
      <c r="C11" s="101">
        <v>0</v>
      </c>
      <c r="D11" s="101">
        <v>0</v>
      </c>
      <c r="E11" s="66">
        <f t="shared" si="0"/>
        <v>0</v>
      </c>
    </row>
    <row r="12" spans="1:7" ht="15.75" customHeight="1" x14ac:dyDescent="0.2">
      <c r="A12" s="16">
        <v>6.14</v>
      </c>
      <c r="B12" s="18" t="s">
        <v>31</v>
      </c>
      <c r="C12" s="101">
        <v>0</v>
      </c>
      <c r="D12" s="101">
        <v>0</v>
      </c>
      <c r="E12" s="66">
        <f t="shared" si="0"/>
        <v>0</v>
      </c>
    </row>
    <row r="13" spans="1:7" ht="15.75" customHeight="1" x14ac:dyDescent="0.2">
      <c r="A13" s="16">
        <v>6.15</v>
      </c>
      <c r="B13" s="18" t="s">
        <v>162</v>
      </c>
      <c r="C13" s="101">
        <v>0</v>
      </c>
      <c r="D13" s="101">
        <v>0</v>
      </c>
      <c r="E13" s="66">
        <f t="shared" si="0"/>
        <v>0</v>
      </c>
    </row>
    <row r="14" spans="1:7" ht="15.75" customHeight="1" x14ac:dyDescent="0.2">
      <c r="A14" s="19"/>
      <c r="B14" s="21" t="s">
        <v>161</v>
      </c>
      <c r="C14" s="88">
        <f>SUM(C9:C13)</f>
        <v>0</v>
      </c>
      <c r="D14" s="88">
        <f>SUM(D9:D13)</f>
        <v>0</v>
      </c>
      <c r="E14" s="88">
        <f t="shared" si="0"/>
        <v>0</v>
      </c>
      <c r="G14" s="115"/>
    </row>
    <row r="15" spans="1:7" ht="15.75" customHeight="1" x14ac:dyDescent="0.2">
      <c r="A15" s="19">
        <v>6.2</v>
      </c>
      <c r="B15" s="21" t="s">
        <v>197</v>
      </c>
      <c r="C15" s="68"/>
      <c r="D15" s="68"/>
      <c r="E15" s="26"/>
    </row>
    <row r="16" spans="1:7" ht="15.75" customHeight="1" x14ac:dyDescent="0.2">
      <c r="A16" s="16">
        <v>6.21</v>
      </c>
      <c r="B16" s="18" t="s">
        <v>58</v>
      </c>
      <c r="C16" s="101">
        <v>0</v>
      </c>
      <c r="D16" s="101">
        <v>0</v>
      </c>
      <c r="E16" s="66">
        <f t="shared" ref="E16:E21" si="1">SUM(C16:D16)</f>
        <v>0</v>
      </c>
    </row>
    <row r="17" spans="1:5" ht="15.75" customHeight="1" x14ac:dyDescent="0.2">
      <c r="A17" s="16">
        <v>6.22</v>
      </c>
      <c r="B17" s="18" t="s">
        <v>59</v>
      </c>
      <c r="C17" s="101">
        <v>0</v>
      </c>
      <c r="D17" s="101">
        <v>0</v>
      </c>
      <c r="E17" s="66">
        <f t="shared" si="1"/>
        <v>0</v>
      </c>
    </row>
    <row r="18" spans="1:5" ht="15.75" customHeight="1" x14ac:dyDescent="0.2">
      <c r="A18" s="16">
        <v>6.23</v>
      </c>
      <c r="B18" s="18" t="s">
        <v>60</v>
      </c>
      <c r="C18" s="101">
        <v>0</v>
      </c>
      <c r="D18" s="101">
        <v>0</v>
      </c>
      <c r="E18" s="66">
        <f t="shared" si="1"/>
        <v>0</v>
      </c>
    </row>
    <row r="19" spans="1:5" ht="15.75" customHeight="1" x14ac:dyDescent="0.2">
      <c r="A19" s="16">
        <v>6.24</v>
      </c>
      <c r="B19" s="18" t="s">
        <v>31</v>
      </c>
      <c r="C19" s="101">
        <v>0</v>
      </c>
      <c r="D19" s="101">
        <v>0</v>
      </c>
      <c r="E19" s="66">
        <f t="shared" si="1"/>
        <v>0</v>
      </c>
    </row>
    <row r="20" spans="1:5" ht="15.75" customHeight="1" x14ac:dyDescent="0.2">
      <c r="A20" s="16">
        <v>6.25</v>
      </c>
      <c r="B20" s="18" t="s">
        <v>162</v>
      </c>
      <c r="C20" s="101">
        <v>0</v>
      </c>
      <c r="D20" s="101">
        <v>0</v>
      </c>
      <c r="E20" s="66">
        <f t="shared" si="1"/>
        <v>0</v>
      </c>
    </row>
    <row r="21" spans="1:5" ht="15.75" customHeight="1" x14ac:dyDescent="0.2">
      <c r="A21" s="19"/>
      <c r="B21" s="21" t="s">
        <v>161</v>
      </c>
      <c r="C21" s="88">
        <f>SUM(C16:C20)</f>
        <v>0</v>
      </c>
      <c r="D21" s="88">
        <f>SUM(D16:D20)</f>
        <v>0</v>
      </c>
      <c r="E21" s="88">
        <f t="shared" si="1"/>
        <v>0</v>
      </c>
    </row>
    <row r="22" spans="1:5" ht="15.75" customHeight="1" x14ac:dyDescent="0.2">
      <c r="A22" s="19">
        <v>6.3</v>
      </c>
      <c r="B22" s="21" t="s">
        <v>198</v>
      </c>
      <c r="C22" s="68"/>
      <c r="D22" s="68"/>
      <c r="E22" s="26"/>
    </row>
    <row r="23" spans="1:5" ht="15.75" customHeight="1" x14ac:dyDescent="0.2">
      <c r="A23" s="16">
        <v>6.31</v>
      </c>
      <c r="B23" s="18" t="s">
        <v>58</v>
      </c>
      <c r="C23" s="101">
        <v>0</v>
      </c>
      <c r="D23" s="101">
        <v>0</v>
      </c>
      <c r="E23" s="66">
        <f>SUM(C23:D23)</f>
        <v>0</v>
      </c>
    </row>
    <row r="24" spans="1:5" ht="15.75" customHeight="1" x14ac:dyDescent="0.2">
      <c r="A24" s="16">
        <v>6.32</v>
      </c>
      <c r="B24" s="18" t="s">
        <v>59</v>
      </c>
      <c r="C24" s="101">
        <v>0</v>
      </c>
      <c r="D24" s="101">
        <v>0</v>
      </c>
      <c r="E24" s="66">
        <f t="shared" ref="E24:E28" si="2">SUM(C24:D24)</f>
        <v>0</v>
      </c>
    </row>
    <row r="25" spans="1:5" ht="15.75" customHeight="1" x14ac:dyDescent="0.2">
      <c r="A25" s="16">
        <v>6.33</v>
      </c>
      <c r="B25" s="18" t="s">
        <v>60</v>
      </c>
      <c r="C25" s="101">
        <v>0</v>
      </c>
      <c r="D25" s="101">
        <v>0</v>
      </c>
      <c r="E25" s="66">
        <f t="shared" si="2"/>
        <v>0</v>
      </c>
    </row>
    <row r="26" spans="1:5" ht="15.75" customHeight="1" x14ac:dyDescent="0.2">
      <c r="A26" s="16">
        <v>6.34</v>
      </c>
      <c r="B26" s="18" t="s">
        <v>31</v>
      </c>
      <c r="C26" s="101">
        <v>0</v>
      </c>
      <c r="D26" s="101">
        <v>0</v>
      </c>
      <c r="E26" s="66">
        <f t="shared" si="2"/>
        <v>0</v>
      </c>
    </row>
    <row r="27" spans="1:5" ht="15.75" customHeight="1" x14ac:dyDescent="0.2">
      <c r="A27" s="16">
        <v>6.35</v>
      </c>
      <c r="B27" s="18" t="s">
        <v>162</v>
      </c>
      <c r="C27" s="101">
        <v>0</v>
      </c>
      <c r="D27" s="101">
        <v>0</v>
      </c>
      <c r="E27" s="66">
        <f t="shared" si="2"/>
        <v>0</v>
      </c>
    </row>
    <row r="28" spans="1:5" ht="15.75" customHeight="1" x14ac:dyDescent="0.2">
      <c r="A28" s="19"/>
      <c r="B28" s="21" t="s">
        <v>161</v>
      </c>
      <c r="C28" s="88">
        <f>SUM(C23:C27)</f>
        <v>0</v>
      </c>
      <c r="D28" s="88">
        <f>SUM(D23:D27)</f>
        <v>0</v>
      </c>
      <c r="E28" s="88">
        <f t="shared" si="2"/>
        <v>0</v>
      </c>
    </row>
    <row r="29" spans="1:5" ht="15.75" customHeight="1" x14ac:dyDescent="0.2">
      <c r="A29" s="19">
        <v>6.4</v>
      </c>
      <c r="B29" s="21" t="s">
        <v>199</v>
      </c>
      <c r="C29" s="68"/>
      <c r="D29" s="68"/>
      <c r="E29" s="26"/>
    </row>
    <row r="30" spans="1:5" ht="15.75" customHeight="1" x14ac:dyDescent="0.2">
      <c r="A30" s="16">
        <v>6.41</v>
      </c>
      <c r="B30" s="18" t="s">
        <v>58</v>
      </c>
      <c r="C30" s="101">
        <v>0</v>
      </c>
      <c r="D30" s="101">
        <v>0</v>
      </c>
      <c r="E30" s="66">
        <f t="shared" ref="E30:E36" si="3">SUM(C30:D30)</f>
        <v>0</v>
      </c>
    </row>
    <row r="31" spans="1:5" ht="15.75" customHeight="1" x14ac:dyDescent="0.2">
      <c r="A31" s="16">
        <v>6.42</v>
      </c>
      <c r="B31" s="18" t="s">
        <v>59</v>
      </c>
      <c r="C31" s="101">
        <v>0</v>
      </c>
      <c r="D31" s="101">
        <v>0</v>
      </c>
      <c r="E31" s="66">
        <f t="shared" si="3"/>
        <v>0</v>
      </c>
    </row>
    <row r="32" spans="1:5" ht="15.75" customHeight="1" x14ac:dyDescent="0.2">
      <c r="A32" s="16">
        <v>6.43</v>
      </c>
      <c r="B32" s="18" t="s">
        <v>60</v>
      </c>
      <c r="C32" s="101">
        <v>0</v>
      </c>
      <c r="D32" s="101">
        <v>0</v>
      </c>
      <c r="E32" s="66">
        <f t="shared" si="3"/>
        <v>0</v>
      </c>
    </row>
    <row r="33" spans="1:5" ht="15.75" customHeight="1" x14ac:dyDescent="0.2">
      <c r="A33" s="16">
        <v>6.44</v>
      </c>
      <c r="B33" s="18" t="s">
        <v>31</v>
      </c>
      <c r="C33" s="101">
        <v>0</v>
      </c>
      <c r="D33" s="101">
        <v>0</v>
      </c>
      <c r="E33" s="66">
        <f t="shared" si="3"/>
        <v>0</v>
      </c>
    </row>
    <row r="34" spans="1:5" ht="15.75" customHeight="1" x14ac:dyDescent="0.2">
      <c r="A34" s="16">
        <v>6.45</v>
      </c>
      <c r="B34" s="18" t="s">
        <v>162</v>
      </c>
      <c r="C34" s="101">
        <v>0</v>
      </c>
      <c r="D34" s="101">
        <v>0</v>
      </c>
      <c r="E34" s="66">
        <f t="shared" si="3"/>
        <v>0</v>
      </c>
    </row>
    <row r="35" spans="1:5" ht="15.75" customHeight="1" x14ac:dyDescent="0.2">
      <c r="A35" s="19"/>
      <c r="B35" s="21" t="s">
        <v>161</v>
      </c>
      <c r="C35" s="88">
        <f>SUM(C30:C34)</f>
        <v>0</v>
      </c>
      <c r="D35" s="88">
        <f>SUM(D30:D34)</f>
        <v>0</v>
      </c>
      <c r="E35" s="88">
        <f t="shared" si="3"/>
        <v>0</v>
      </c>
    </row>
    <row r="36" spans="1:5" ht="15.75" customHeight="1" x14ac:dyDescent="0.2">
      <c r="A36" s="19"/>
      <c r="B36" s="21" t="s">
        <v>61</v>
      </c>
      <c r="C36" s="88">
        <f>+C14+C21+C28+C35</f>
        <v>0</v>
      </c>
      <c r="D36" s="88">
        <f>+D14+D21+D28+D35</f>
        <v>0</v>
      </c>
      <c r="E36" s="88">
        <f t="shared" si="3"/>
        <v>0</v>
      </c>
    </row>
    <row r="37" spans="1:5" ht="15.75" customHeight="1" x14ac:dyDescent="0.2">
      <c r="A37" s="19"/>
      <c r="B37" s="21"/>
      <c r="C37" s="67"/>
      <c r="D37" s="67"/>
      <c r="E37" s="18"/>
    </row>
    <row r="38" spans="1:5" ht="15.75" customHeight="1" x14ac:dyDescent="0.2">
      <c r="A38" s="19">
        <v>7</v>
      </c>
      <c r="B38" s="21" t="s">
        <v>160</v>
      </c>
      <c r="C38" s="67"/>
      <c r="D38" s="67"/>
      <c r="E38" s="18"/>
    </row>
    <row r="39" spans="1:5" ht="15.75" customHeight="1" x14ac:dyDescent="0.2">
      <c r="A39" s="16">
        <v>7.1</v>
      </c>
      <c r="B39" s="18" t="s">
        <v>62</v>
      </c>
      <c r="C39" s="101">
        <v>0</v>
      </c>
      <c r="D39" s="101">
        <v>0</v>
      </c>
      <c r="E39" s="66">
        <f t="shared" ref="E39:E42" si="4">SUM(C39:D39)</f>
        <v>0</v>
      </c>
    </row>
    <row r="40" spans="1:5" ht="15.75" customHeight="1" x14ac:dyDescent="0.2">
      <c r="A40" s="16">
        <v>7.2</v>
      </c>
      <c r="B40" s="18" t="s">
        <v>63</v>
      </c>
      <c r="C40" s="101">
        <v>0</v>
      </c>
      <c r="D40" s="101">
        <v>0</v>
      </c>
      <c r="E40" s="66">
        <f t="shared" si="4"/>
        <v>0</v>
      </c>
    </row>
    <row r="41" spans="1:5" ht="15.75" customHeight="1" x14ac:dyDescent="0.2">
      <c r="A41" s="16">
        <v>7.3</v>
      </c>
      <c r="B41" s="18" t="s">
        <v>162</v>
      </c>
      <c r="C41" s="101">
        <v>0</v>
      </c>
      <c r="D41" s="101">
        <v>0</v>
      </c>
      <c r="E41" s="66">
        <f t="shared" si="4"/>
        <v>0</v>
      </c>
    </row>
    <row r="42" spans="1:5" ht="15.75" customHeight="1" x14ac:dyDescent="0.2">
      <c r="A42" s="20"/>
      <c r="B42" s="15" t="s">
        <v>61</v>
      </c>
      <c r="C42" s="88">
        <f>SUM(C39:C41)</f>
        <v>0</v>
      </c>
      <c r="D42" s="88">
        <f>SUM(D39:D41)</f>
        <v>0</v>
      </c>
      <c r="E42" s="88">
        <f t="shared" si="4"/>
        <v>0</v>
      </c>
    </row>
  </sheetData>
  <sheetProtection algorithmName="SHA-512" hashValue="o0Tt6PVs9GJKZf8VJLVSWOwt9VBop6294vzNuGzNnNRqb2813QR7ye4kIfbEpx1KyNMreieBuHHnEzgjFA7eaA==" saltValue="RykaEaZs78EbARcIAQI3Og==" spinCount="100000" sheet="1" objects="1" scenarios="1"/>
  <mergeCells count="3">
    <mergeCell ref="A1:E1"/>
    <mergeCell ref="A2:E2"/>
    <mergeCell ref="C4:E4"/>
  </mergeCells>
  <printOptions horizontalCentered="1"/>
  <pageMargins left="0.7" right="0.7" top="0.75" bottom="0.75" header="0.3" footer="0.3"/>
  <pageSetup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E43"/>
  <sheetViews>
    <sheetView showGridLines="0" zoomScaleNormal="100" zoomScaleSheetLayoutView="100" workbookViewId="0">
      <selection activeCell="C8" sqref="C8"/>
    </sheetView>
  </sheetViews>
  <sheetFormatPr defaultColWidth="0" defaultRowHeight="12.75" zeroHeight="1" x14ac:dyDescent="0.2"/>
  <cols>
    <col min="1" max="1" width="9.140625" style="1" customWidth="1"/>
    <col min="2" max="2" width="45.140625" style="1" bestFit="1" customWidth="1"/>
    <col min="3" max="5" width="13.28515625" style="1" customWidth="1"/>
    <col min="6" max="16384" width="9.140625" style="1" hidden="1"/>
  </cols>
  <sheetData>
    <row r="1" spans="1:5" ht="15.75" customHeight="1" x14ac:dyDescent="0.2">
      <c r="A1" s="138" t="s">
        <v>56</v>
      </c>
      <c r="B1" s="138"/>
      <c r="C1" s="138"/>
      <c r="D1" s="138"/>
      <c r="E1" s="138"/>
    </row>
    <row r="2" spans="1:5" ht="15.75" customHeight="1" x14ac:dyDescent="0.2">
      <c r="A2" s="144" t="s">
        <v>57</v>
      </c>
      <c r="B2" s="144"/>
      <c r="C2" s="144"/>
      <c r="D2" s="144"/>
      <c r="E2" s="144"/>
    </row>
    <row r="3" spans="1:5" ht="15.75" customHeight="1" x14ac:dyDescent="0.2">
      <c r="A3" s="2"/>
    </row>
    <row r="4" spans="1:5" ht="15.75" customHeight="1" x14ac:dyDescent="0.2">
      <c r="A4" s="18"/>
      <c r="B4" s="18"/>
      <c r="C4" s="139" t="s">
        <v>208</v>
      </c>
      <c r="D4" s="142"/>
      <c r="E4" s="143"/>
    </row>
    <row r="5" spans="1:5" ht="15.75" customHeight="1" x14ac:dyDescent="0.2">
      <c r="A5" s="18"/>
      <c r="B5" s="18"/>
      <c r="C5" s="139" t="s">
        <v>211</v>
      </c>
      <c r="D5" s="142"/>
      <c r="E5" s="143"/>
    </row>
    <row r="6" spans="1:5" ht="15.75" customHeight="1" x14ac:dyDescent="0.2">
      <c r="A6" s="18"/>
      <c r="B6" s="18"/>
      <c r="C6" s="20" t="s">
        <v>209</v>
      </c>
      <c r="D6" s="20" t="s">
        <v>210</v>
      </c>
      <c r="E6" s="20" t="s">
        <v>33</v>
      </c>
    </row>
    <row r="7" spans="1:5" ht="15.75" customHeight="1" x14ac:dyDescent="0.2">
      <c r="A7" s="19">
        <v>8</v>
      </c>
      <c r="B7" s="21" t="s">
        <v>163</v>
      </c>
      <c r="C7" s="21"/>
      <c r="D7" s="21"/>
      <c r="E7" s="20"/>
    </row>
    <row r="8" spans="1:5" ht="15.75" customHeight="1" x14ac:dyDescent="0.2">
      <c r="A8" s="16">
        <v>8.0500000000000007</v>
      </c>
      <c r="B8" s="18" t="s">
        <v>64</v>
      </c>
      <c r="C8" s="98">
        <v>0</v>
      </c>
      <c r="D8" s="98">
        <v>0</v>
      </c>
      <c r="E8" s="80">
        <f>SUM(C8:D8)</f>
        <v>0</v>
      </c>
    </row>
    <row r="9" spans="1:5" ht="15.75" customHeight="1" x14ac:dyDescent="0.2">
      <c r="A9" s="16">
        <v>8.1</v>
      </c>
      <c r="B9" s="18" t="s">
        <v>65</v>
      </c>
      <c r="C9" s="98">
        <v>0</v>
      </c>
      <c r="D9" s="98">
        <v>0</v>
      </c>
      <c r="E9" s="80">
        <f t="shared" ref="E9:E20" si="0">SUM(C9:D9)</f>
        <v>0</v>
      </c>
    </row>
    <row r="10" spans="1:5" ht="15.75" customHeight="1" x14ac:dyDescent="0.2">
      <c r="A10" s="16">
        <v>8.15</v>
      </c>
      <c r="B10" s="18" t="s">
        <v>166</v>
      </c>
      <c r="C10" s="98">
        <v>0</v>
      </c>
      <c r="D10" s="98">
        <v>0</v>
      </c>
      <c r="E10" s="80">
        <f t="shared" si="0"/>
        <v>0</v>
      </c>
    </row>
    <row r="11" spans="1:5" ht="15.75" customHeight="1" x14ac:dyDescent="0.2">
      <c r="A11" s="16">
        <v>8.1999999999999993</v>
      </c>
      <c r="B11" s="18" t="s">
        <v>66</v>
      </c>
      <c r="C11" s="98">
        <v>0</v>
      </c>
      <c r="D11" s="98">
        <v>0</v>
      </c>
      <c r="E11" s="80">
        <f t="shared" si="0"/>
        <v>0</v>
      </c>
    </row>
    <row r="12" spans="1:5" ht="15.75" customHeight="1" x14ac:dyDescent="0.2">
      <c r="A12" s="16">
        <v>8.25</v>
      </c>
      <c r="B12" s="18" t="s">
        <v>67</v>
      </c>
      <c r="C12" s="98">
        <v>0</v>
      </c>
      <c r="D12" s="98">
        <v>0</v>
      </c>
      <c r="E12" s="80">
        <f t="shared" si="0"/>
        <v>0</v>
      </c>
    </row>
    <row r="13" spans="1:5" ht="15.75" customHeight="1" x14ac:dyDescent="0.2">
      <c r="A13" s="16">
        <v>8.3000000000000007</v>
      </c>
      <c r="B13" s="18" t="s">
        <v>200</v>
      </c>
      <c r="C13" s="98">
        <v>0</v>
      </c>
      <c r="D13" s="98">
        <v>0</v>
      </c>
      <c r="E13" s="80">
        <f t="shared" si="0"/>
        <v>0</v>
      </c>
    </row>
    <row r="14" spans="1:5" ht="15.75" customHeight="1" x14ac:dyDescent="0.2">
      <c r="A14" s="16">
        <v>8.35</v>
      </c>
      <c r="B14" s="18" t="s">
        <v>68</v>
      </c>
      <c r="C14" s="98">
        <v>0</v>
      </c>
      <c r="D14" s="98">
        <v>0</v>
      </c>
      <c r="E14" s="80">
        <f t="shared" si="0"/>
        <v>0</v>
      </c>
    </row>
    <row r="15" spans="1:5" ht="15.75" customHeight="1" x14ac:dyDescent="0.2">
      <c r="A15" s="16">
        <v>8.4</v>
      </c>
      <c r="B15" s="18" t="s">
        <v>69</v>
      </c>
      <c r="C15" s="98">
        <v>0</v>
      </c>
      <c r="D15" s="98">
        <v>0</v>
      </c>
      <c r="E15" s="80">
        <f t="shared" si="0"/>
        <v>0</v>
      </c>
    </row>
    <row r="16" spans="1:5" ht="15.75" customHeight="1" x14ac:dyDescent="0.2">
      <c r="A16" s="16">
        <v>8.4499999999999993</v>
      </c>
      <c r="B16" s="18" t="s">
        <v>70</v>
      </c>
      <c r="C16" s="98">
        <v>0</v>
      </c>
      <c r="D16" s="98">
        <v>0</v>
      </c>
      <c r="E16" s="80">
        <f t="shared" si="0"/>
        <v>0</v>
      </c>
    </row>
    <row r="17" spans="1:5" ht="15.75" customHeight="1" x14ac:dyDescent="0.2">
      <c r="A17" s="16">
        <v>8.5</v>
      </c>
      <c r="B17" s="18" t="s">
        <v>165</v>
      </c>
      <c r="C17" s="98">
        <v>0</v>
      </c>
      <c r="D17" s="98">
        <v>0</v>
      </c>
      <c r="E17" s="80">
        <f t="shared" si="0"/>
        <v>0</v>
      </c>
    </row>
    <row r="18" spans="1:5" ht="15.75" customHeight="1" x14ac:dyDescent="0.2">
      <c r="A18" s="16">
        <v>8.5500000000000007</v>
      </c>
      <c r="B18" s="18" t="s">
        <v>71</v>
      </c>
      <c r="C18" s="98">
        <v>0</v>
      </c>
      <c r="D18" s="98">
        <v>0</v>
      </c>
      <c r="E18" s="80">
        <f t="shared" si="0"/>
        <v>0</v>
      </c>
    </row>
    <row r="19" spans="1:5" ht="15.75" customHeight="1" x14ac:dyDescent="0.2">
      <c r="A19" s="16">
        <v>8.6</v>
      </c>
      <c r="B19" s="18" t="s">
        <v>156</v>
      </c>
      <c r="C19" s="98">
        <v>0</v>
      </c>
      <c r="D19" s="98">
        <v>0</v>
      </c>
      <c r="E19" s="80">
        <f t="shared" si="0"/>
        <v>0</v>
      </c>
    </row>
    <row r="20" spans="1:5" ht="15.75" customHeight="1" x14ac:dyDescent="0.2">
      <c r="A20" s="16"/>
      <c r="B20" s="21" t="s">
        <v>61</v>
      </c>
      <c r="C20" s="64">
        <f>SUM(C8:C19)</f>
        <v>0</v>
      </c>
      <c r="D20" s="64">
        <f>SUM(D8:D19)</f>
        <v>0</v>
      </c>
      <c r="E20" s="71">
        <f t="shared" si="0"/>
        <v>0</v>
      </c>
    </row>
    <row r="21" spans="1:5" ht="15.75" customHeight="1" x14ac:dyDescent="0.2">
      <c r="A21" s="19"/>
      <c r="B21" s="21"/>
      <c r="C21" s="50"/>
      <c r="D21" s="50"/>
      <c r="E21" s="18"/>
    </row>
    <row r="22" spans="1:5" ht="15.75" customHeight="1" x14ac:dyDescent="0.2">
      <c r="A22" s="19">
        <v>9</v>
      </c>
      <c r="B22" s="24" t="s">
        <v>164</v>
      </c>
      <c r="C22" s="50"/>
      <c r="D22" s="50"/>
      <c r="E22" s="18"/>
    </row>
    <row r="23" spans="1:5" ht="15.75" customHeight="1" x14ac:dyDescent="0.2">
      <c r="A23" s="16">
        <v>9.1</v>
      </c>
      <c r="B23" s="18" t="s">
        <v>72</v>
      </c>
      <c r="C23" s="98">
        <v>0</v>
      </c>
      <c r="D23" s="98">
        <v>0</v>
      </c>
      <c r="E23" s="66">
        <f>SUM(C23:D23)</f>
        <v>0</v>
      </c>
    </row>
    <row r="24" spans="1:5" ht="15.75" customHeight="1" x14ac:dyDescent="0.2">
      <c r="A24" s="16">
        <v>9.1999999999999993</v>
      </c>
      <c r="B24" s="18" t="s">
        <v>167</v>
      </c>
      <c r="C24" s="98">
        <v>0</v>
      </c>
      <c r="D24" s="98">
        <v>0</v>
      </c>
      <c r="E24" s="66">
        <f t="shared" ref="E24:E26" si="1">SUM(C24:D24)</f>
        <v>0</v>
      </c>
    </row>
    <row r="25" spans="1:5" ht="15.75" customHeight="1" x14ac:dyDescent="0.2">
      <c r="A25" s="16">
        <v>9.3000000000000007</v>
      </c>
      <c r="B25" s="18" t="s">
        <v>168</v>
      </c>
      <c r="C25" s="98">
        <v>0</v>
      </c>
      <c r="D25" s="98">
        <v>0</v>
      </c>
      <c r="E25" s="66">
        <f t="shared" si="1"/>
        <v>0</v>
      </c>
    </row>
    <row r="26" spans="1:5" ht="15.75" customHeight="1" x14ac:dyDescent="0.2">
      <c r="A26" s="16"/>
      <c r="B26" s="21" t="s">
        <v>61</v>
      </c>
      <c r="C26" s="64">
        <f>SUM(C23:C25)</f>
        <v>0</v>
      </c>
      <c r="D26" s="64">
        <f>SUM(D23:D25)</f>
        <v>0</v>
      </c>
      <c r="E26" s="88">
        <f t="shared" si="1"/>
        <v>0</v>
      </c>
    </row>
    <row r="27" spans="1:5" ht="15.75" customHeight="1" x14ac:dyDescent="0.2">
      <c r="A27" s="20"/>
      <c r="B27" s="21"/>
      <c r="C27" s="50"/>
      <c r="D27" s="50"/>
      <c r="E27" s="18"/>
    </row>
    <row r="28" spans="1:5" ht="15.75" customHeight="1" x14ac:dyDescent="0.2">
      <c r="A28" s="20"/>
      <c r="B28" s="21" t="s">
        <v>201</v>
      </c>
      <c r="C28" s="50"/>
      <c r="D28" s="50"/>
      <c r="E28" s="18"/>
    </row>
    <row r="29" spans="1:5" ht="15.75" customHeight="1" x14ac:dyDescent="0.2">
      <c r="A29" s="18"/>
      <c r="B29" s="18" t="s">
        <v>169</v>
      </c>
      <c r="C29" s="98">
        <v>0</v>
      </c>
      <c r="D29" s="98">
        <v>0</v>
      </c>
      <c r="E29" s="66">
        <f>SUM(C29:D29)</f>
        <v>0</v>
      </c>
    </row>
    <row r="30" spans="1:5" ht="15.75" customHeight="1" x14ac:dyDescent="0.2">
      <c r="A30" s="18"/>
      <c r="B30" s="18" t="s">
        <v>170</v>
      </c>
      <c r="C30" s="98">
        <v>0</v>
      </c>
      <c r="D30" s="98">
        <v>0</v>
      </c>
      <c r="E30" s="66">
        <f t="shared" ref="E30:E31" si="2">SUM(C30:D30)</f>
        <v>0</v>
      </c>
    </row>
    <row r="31" spans="1:5" ht="15.75" customHeight="1" x14ac:dyDescent="0.2">
      <c r="A31" s="18"/>
      <c r="B31" s="18" t="s">
        <v>171</v>
      </c>
      <c r="C31" s="98">
        <v>0</v>
      </c>
      <c r="D31" s="98">
        <v>0</v>
      </c>
      <c r="E31" s="66">
        <f t="shared" si="2"/>
        <v>0</v>
      </c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  <row r="38" s="1" customFormat="1" hidden="1" x14ac:dyDescent="0.2"/>
    <row r="39" s="1" customFormat="1" hidden="1" x14ac:dyDescent="0.2"/>
    <row r="40" s="1" customFormat="1" hidden="1" x14ac:dyDescent="0.2"/>
    <row r="41" s="1" customFormat="1" hidden="1" x14ac:dyDescent="0.2"/>
    <row r="42" s="1" customFormat="1" hidden="1" x14ac:dyDescent="0.2"/>
    <row r="43" s="1" customFormat="1" hidden="1" x14ac:dyDescent="0.2"/>
  </sheetData>
  <sheetProtection algorithmName="SHA-512" hashValue="4mAxVb4/iLM2dzb9adGjrAy3Swa5SU0SdO1A9buZIgdlp4rv8KlMmRyZ2Oy9Jp6C68Z8sobw8QIcE6oTRyPYSA==" saltValue="nYjLw3ckrfn9zZYm7CYk5A==" spinCount="100000" sheet="1" objects="1" scenarios="1"/>
  <mergeCells count="4">
    <mergeCell ref="A1:E1"/>
    <mergeCell ref="A2:E2"/>
    <mergeCell ref="C4:E4"/>
    <mergeCell ref="C5:E5"/>
  </mergeCells>
  <printOptions horizontalCentered="1"/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F58"/>
  <sheetViews>
    <sheetView showGridLines="0" zoomScaleNormal="100" zoomScaleSheetLayoutView="100" workbookViewId="0">
      <selection activeCell="A6" sqref="A6"/>
    </sheetView>
  </sheetViews>
  <sheetFormatPr defaultColWidth="0" defaultRowHeight="12.75" zeroHeight="1" x14ac:dyDescent="0.2"/>
  <cols>
    <col min="1" max="1" width="36.140625" style="1" customWidth="1"/>
    <col min="2" max="2" width="50.7109375" style="1" customWidth="1"/>
    <col min="3" max="5" width="13.28515625" style="1" customWidth="1"/>
    <col min="6" max="6" width="22.5703125" style="1" hidden="1" customWidth="1"/>
    <col min="7" max="16384" width="9.140625" style="1" hidden="1"/>
  </cols>
  <sheetData>
    <row r="1" spans="1:6" ht="15.75" customHeight="1" x14ac:dyDescent="0.2">
      <c r="A1" s="149" t="s">
        <v>268</v>
      </c>
      <c r="B1" s="149"/>
      <c r="C1" s="149"/>
      <c r="D1" s="149"/>
      <c r="E1" s="149"/>
    </row>
    <row r="2" spans="1:6" ht="15.75" customHeight="1" x14ac:dyDescent="0.2">
      <c r="A2" s="55"/>
    </row>
    <row r="3" spans="1:6" ht="15.75" customHeight="1" x14ac:dyDescent="0.2">
      <c r="A3" s="145"/>
      <c r="B3" s="146"/>
      <c r="C3" s="147" t="s">
        <v>208</v>
      </c>
      <c r="D3" s="148"/>
      <c r="E3" s="148"/>
    </row>
    <row r="4" spans="1:6" ht="15.75" customHeight="1" x14ac:dyDescent="0.2">
      <c r="A4" s="145"/>
      <c r="B4" s="146"/>
      <c r="C4" s="147" t="s">
        <v>15</v>
      </c>
      <c r="D4" s="148"/>
      <c r="E4" s="148"/>
    </row>
    <row r="5" spans="1:6" ht="15.75" customHeight="1" x14ac:dyDescent="0.2">
      <c r="A5" s="56" t="s">
        <v>214</v>
      </c>
      <c r="B5" s="56" t="s">
        <v>217</v>
      </c>
      <c r="C5" s="57" t="s">
        <v>209</v>
      </c>
      <c r="D5" s="57" t="s">
        <v>218</v>
      </c>
      <c r="E5" s="58" t="s">
        <v>33</v>
      </c>
      <c r="F5" s="47" t="s">
        <v>214</v>
      </c>
    </row>
    <row r="6" spans="1:6" ht="15.75" customHeight="1" x14ac:dyDescent="0.2">
      <c r="A6" s="102"/>
      <c r="B6" s="102"/>
      <c r="C6" s="103">
        <v>0</v>
      </c>
      <c r="D6" s="103">
        <v>0</v>
      </c>
      <c r="E6" s="70">
        <f>SUM(C6:D6)</f>
        <v>0</v>
      </c>
      <c r="F6" s="118" t="str">
        <f>IF(A6&lt;&gt;"", INDEX(Lists!$C$1:$C$15, MATCH(A6, Lists!$A$1:$A$15, 0)), "")</f>
        <v/>
      </c>
    </row>
    <row r="7" spans="1:6" ht="15.75" customHeight="1" x14ac:dyDescent="0.2">
      <c r="A7" s="102"/>
      <c r="B7" s="102"/>
      <c r="C7" s="103">
        <v>0</v>
      </c>
      <c r="D7" s="103">
        <v>0</v>
      </c>
      <c r="E7" s="70">
        <f t="shared" ref="E7:E56" si="0">SUM(C7:D7)</f>
        <v>0</v>
      </c>
      <c r="F7" s="118" t="str">
        <f>IF(A7&lt;&gt;"", INDEX(Lists!$C$1:$C$15, MATCH(A7, Lists!$A$1:$A$15, 0)), "")</f>
        <v/>
      </c>
    </row>
    <row r="8" spans="1:6" ht="15.75" customHeight="1" x14ac:dyDescent="0.2">
      <c r="A8" s="102"/>
      <c r="B8" s="102"/>
      <c r="C8" s="103">
        <v>0</v>
      </c>
      <c r="D8" s="103">
        <v>0</v>
      </c>
      <c r="E8" s="70">
        <f t="shared" si="0"/>
        <v>0</v>
      </c>
      <c r="F8" s="118" t="str">
        <f>IF(A8&lt;&gt;"", INDEX(Lists!$C$1:$C$15, MATCH(A8, Lists!$A$1:$A$15, 0)), "")</f>
        <v/>
      </c>
    </row>
    <row r="9" spans="1:6" ht="15.75" customHeight="1" x14ac:dyDescent="0.2">
      <c r="A9" s="102"/>
      <c r="B9" s="102"/>
      <c r="C9" s="103">
        <v>0</v>
      </c>
      <c r="D9" s="103">
        <v>0</v>
      </c>
      <c r="E9" s="70">
        <f t="shared" si="0"/>
        <v>0</v>
      </c>
      <c r="F9" s="118" t="str">
        <f>IF(A9&lt;&gt;"", INDEX(Lists!$C$1:$C$15, MATCH(A9, Lists!$A$1:$A$15, 0)), "")</f>
        <v/>
      </c>
    </row>
    <row r="10" spans="1:6" ht="15.75" customHeight="1" x14ac:dyDescent="0.2">
      <c r="A10" s="102"/>
      <c r="B10" s="102"/>
      <c r="C10" s="103">
        <v>0</v>
      </c>
      <c r="D10" s="103">
        <v>0</v>
      </c>
      <c r="E10" s="70">
        <f t="shared" si="0"/>
        <v>0</v>
      </c>
      <c r="F10" s="118" t="str">
        <f>IF(A10&lt;&gt;"", INDEX(Lists!$C$1:$C$15, MATCH(A10, Lists!$A$1:$A$15, 0)), "")</f>
        <v/>
      </c>
    </row>
    <row r="11" spans="1:6" ht="15.75" customHeight="1" x14ac:dyDescent="0.2">
      <c r="A11" s="102"/>
      <c r="B11" s="102"/>
      <c r="C11" s="103">
        <v>0</v>
      </c>
      <c r="D11" s="103">
        <v>0</v>
      </c>
      <c r="E11" s="70">
        <f t="shared" si="0"/>
        <v>0</v>
      </c>
      <c r="F11" s="118" t="str">
        <f>IF(A11&lt;&gt;"", INDEX(Lists!$C$1:$C$15, MATCH(A11, Lists!$A$1:$A$15, 0)), "")</f>
        <v/>
      </c>
    </row>
    <row r="12" spans="1:6" ht="15.75" customHeight="1" x14ac:dyDescent="0.2">
      <c r="A12" s="102"/>
      <c r="B12" s="102"/>
      <c r="C12" s="103">
        <v>0</v>
      </c>
      <c r="D12" s="103">
        <v>0</v>
      </c>
      <c r="E12" s="70">
        <f t="shared" si="0"/>
        <v>0</v>
      </c>
      <c r="F12" s="118" t="str">
        <f>IF(A12&lt;&gt;"", INDEX(Lists!$C$1:$C$15, MATCH(A12, Lists!$A$1:$A$15, 0)), "")</f>
        <v/>
      </c>
    </row>
    <row r="13" spans="1:6" ht="15.75" customHeight="1" x14ac:dyDescent="0.2">
      <c r="A13" s="102"/>
      <c r="B13" s="102"/>
      <c r="C13" s="103">
        <v>0</v>
      </c>
      <c r="D13" s="103">
        <v>0</v>
      </c>
      <c r="E13" s="70">
        <f t="shared" si="0"/>
        <v>0</v>
      </c>
      <c r="F13" s="118" t="str">
        <f>IF(A13&lt;&gt;"", INDEX(Lists!$C$1:$C$15, MATCH(A13, Lists!$A$1:$A$15, 0)), "")</f>
        <v/>
      </c>
    </row>
    <row r="14" spans="1:6" ht="15.75" customHeight="1" x14ac:dyDescent="0.2">
      <c r="A14" s="102"/>
      <c r="B14" s="102"/>
      <c r="C14" s="103">
        <v>0</v>
      </c>
      <c r="D14" s="103">
        <v>0</v>
      </c>
      <c r="E14" s="70">
        <f t="shared" si="0"/>
        <v>0</v>
      </c>
      <c r="F14" s="118" t="str">
        <f>IF(A14&lt;&gt;"", INDEX(Lists!$C$1:$C$15, MATCH(A14, Lists!$A$1:$A$15, 0)), "")</f>
        <v/>
      </c>
    </row>
    <row r="15" spans="1:6" ht="15.75" customHeight="1" x14ac:dyDescent="0.2">
      <c r="A15" s="102"/>
      <c r="B15" s="102"/>
      <c r="C15" s="103">
        <v>0</v>
      </c>
      <c r="D15" s="103">
        <v>0</v>
      </c>
      <c r="E15" s="70">
        <f t="shared" si="0"/>
        <v>0</v>
      </c>
      <c r="F15" s="118" t="str">
        <f>IF(A15&lt;&gt;"", INDEX(Lists!$C$1:$C$15, MATCH(A15, Lists!$A$1:$A$15, 0)), "")</f>
        <v/>
      </c>
    </row>
    <row r="16" spans="1:6" ht="15.75" customHeight="1" x14ac:dyDescent="0.2">
      <c r="A16" s="102"/>
      <c r="B16" s="102"/>
      <c r="C16" s="103">
        <v>0</v>
      </c>
      <c r="D16" s="103">
        <v>0</v>
      </c>
      <c r="E16" s="70">
        <f t="shared" si="0"/>
        <v>0</v>
      </c>
      <c r="F16" s="118" t="str">
        <f>IF(A16&lt;&gt;"", INDEX(Lists!$C$1:$C$15, MATCH(A16, Lists!$A$1:$A$15, 0)), "")</f>
        <v/>
      </c>
    </row>
    <row r="17" spans="1:6" ht="15.75" customHeight="1" x14ac:dyDescent="0.2">
      <c r="A17" s="102"/>
      <c r="B17" s="102"/>
      <c r="C17" s="103">
        <v>0</v>
      </c>
      <c r="D17" s="103">
        <v>0</v>
      </c>
      <c r="E17" s="70">
        <f t="shared" si="0"/>
        <v>0</v>
      </c>
      <c r="F17" s="118" t="str">
        <f>IF(A17&lt;&gt;"", INDEX(Lists!$C$1:$C$15, MATCH(A17, Lists!$A$1:$A$15, 0)), "")</f>
        <v/>
      </c>
    </row>
    <row r="18" spans="1:6" ht="15.75" customHeight="1" x14ac:dyDescent="0.2">
      <c r="A18" s="102"/>
      <c r="B18" s="102"/>
      <c r="C18" s="103">
        <v>0</v>
      </c>
      <c r="D18" s="103">
        <v>0</v>
      </c>
      <c r="E18" s="70">
        <f t="shared" si="0"/>
        <v>0</v>
      </c>
      <c r="F18" s="118" t="str">
        <f>IF(A18&lt;&gt;"", INDEX(Lists!$C$1:$C$15, MATCH(A18, Lists!$A$1:$A$15, 0)), "")</f>
        <v/>
      </c>
    </row>
    <row r="19" spans="1:6" ht="15.75" customHeight="1" x14ac:dyDescent="0.2">
      <c r="A19" s="102"/>
      <c r="B19" s="102"/>
      <c r="C19" s="103">
        <v>0</v>
      </c>
      <c r="D19" s="103">
        <v>0</v>
      </c>
      <c r="E19" s="70">
        <f t="shared" si="0"/>
        <v>0</v>
      </c>
      <c r="F19" s="118" t="str">
        <f>IF(A19&lt;&gt;"", INDEX(Lists!$C$1:$C$15, MATCH(A19, Lists!$A$1:$A$15, 0)), "")</f>
        <v/>
      </c>
    </row>
    <row r="20" spans="1:6" ht="15.75" customHeight="1" x14ac:dyDescent="0.2">
      <c r="A20" s="102"/>
      <c r="B20" s="102"/>
      <c r="C20" s="103">
        <v>0</v>
      </c>
      <c r="D20" s="103">
        <v>0</v>
      </c>
      <c r="E20" s="70">
        <f t="shared" si="0"/>
        <v>0</v>
      </c>
      <c r="F20" s="118" t="str">
        <f>IF(A20&lt;&gt;"", INDEX(Lists!$C$1:$C$15, MATCH(A20, Lists!$A$1:$A$15, 0)), "")</f>
        <v/>
      </c>
    </row>
    <row r="21" spans="1:6" ht="15.75" customHeight="1" x14ac:dyDescent="0.2">
      <c r="A21" s="102"/>
      <c r="B21" s="102"/>
      <c r="C21" s="103">
        <v>0</v>
      </c>
      <c r="D21" s="103">
        <v>0</v>
      </c>
      <c r="E21" s="70">
        <f t="shared" si="0"/>
        <v>0</v>
      </c>
      <c r="F21" s="118" t="str">
        <f>IF(A21&lt;&gt;"", INDEX(Lists!$C$1:$C$15, MATCH(A21, Lists!$A$1:$A$15, 0)), "")</f>
        <v/>
      </c>
    </row>
    <row r="22" spans="1:6" ht="15.75" customHeight="1" x14ac:dyDescent="0.2">
      <c r="A22" s="102"/>
      <c r="B22" s="102"/>
      <c r="C22" s="103">
        <v>0</v>
      </c>
      <c r="D22" s="103">
        <v>0</v>
      </c>
      <c r="E22" s="70">
        <f t="shared" si="0"/>
        <v>0</v>
      </c>
      <c r="F22" s="118" t="str">
        <f>IF(A22&lt;&gt;"", INDEX(Lists!$C$1:$C$15, MATCH(A22, Lists!$A$1:$A$15, 0)), "")</f>
        <v/>
      </c>
    </row>
    <row r="23" spans="1:6" ht="15.75" customHeight="1" x14ac:dyDescent="0.2">
      <c r="A23" s="102"/>
      <c r="B23" s="102"/>
      <c r="C23" s="103">
        <v>0</v>
      </c>
      <c r="D23" s="103">
        <v>0</v>
      </c>
      <c r="E23" s="70">
        <f t="shared" si="0"/>
        <v>0</v>
      </c>
      <c r="F23" s="118" t="str">
        <f>IF(A23&lt;&gt;"", INDEX(Lists!$C$1:$C$15, MATCH(A23, Lists!$A$1:$A$15, 0)), "")</f>
        <v/>
      </c>
    </row>
    <row r="24" spans="1:6" ht="15.75" customHeight="1" x14ac:dyDescent="0.2">
      <c r="A24" s="102"/>
      <c r="B24" s="102"/>
      <c r="C24" s="103">
        <v>0</v>
      </c>
      <c r="D24" s="103">
        <v>0</v>
      </c>
      <c r="E24" s="70">
        <f t="shared" si="0"/>
        <v>0</v>
      </c>
      <c r="F24" s="118" t="str">
        <f>IF(A24&lt;&gt;"", INDEX(Lists!$C$1:$C$15, MATCH(A24, Lists!$A$1:$A$15, 0)), "")</f>
        <v/>
      </c>
    </row>
    <row r="25" spans="1:6" ht="15.75" customHeight="1" x14ac:dyDescent="0.2">
      <c r="A25" s="102"/>
      <c r="B25" s="102"/>
      <c r="C25" s="103">
        <v>0</v>
      </c>
      <c r="D25" s="103">
        <v>0</v>
      </c>
      <c r="E25" s="70">
        <f t="shared" si="0"/>
        <v>0</v>
      </c>
      <c r="F25" s="118" t="str">
        <f>IF(A25&lt;&gt;"", INDEX(Lists!$C$1:$C$15, MATCH(A25, Lists!$A$1:$A$15, 0)), "")</f>
        <v/>
      </c>
    </row>
    <row r="26" spans="1:6" ht="15.75" customHeight="1" x14ac:dyDescent="0.2">
      <c r="A26" s="102"/>
      <c r="B26" s="102"/>
      <c r="C26" s="103">
        <v>0</v>
      </c>
      <c r="D26" s="103">
        <v>0</v>
      </c>
      <c r="E26" s="70">
        <f t="shared" si="0"/>
        <v>0</v>
      </c>
      <c r="F26" s="118" t="str">
        <f>IF(A26&lt;&gt;"", INDEX(Lists!$C$1:$C$15, MATCH(A26, Lists!$A$1:$A$15, 0)), "")</f>
        <v/>
      </c>
    </row>
    <row r="27" spans="1:6" ht="15.75" customHeight="1" x14ac:dyDescent="0.2">
      <c r="A27" s="102"/>
      <c r="B27" s="102"/>
      <c r="C27" s="103">
        <v>0</v>
      </c>
      <c r="D27" s="103">
        <v>0</v>
      </c>
      <c r="E27" s="70">
        <f t="shared" si="0"/>
        <v>0</v>
      </c>
      <c r="F27" s="118" t="str">
        <f>IF(A27&lt;&gt;"", INDEX(Lists!$C$1:$C$15, MATCH(A27, Lists!$A$1:$A$15, 0)), "")</f>
        <v/>
      </c>
    </row>
    <row r="28" spans="1:6" ht="15.75" customHeight="1" x14ac:dyDescent="0.2">
      <c r="A28" s="102"/>
      <c r="B28" s="102"/>
      <c r="C28" s="103">
        <v>0</v>
      </c>
      <c r="D28" s="103">
        <v>0</v>
      </c>
      <c r="E28" s="70">
        <f t="shared" si="0"/>
        <v>0</v>
      </c>
      <c r="F28" s="118" t="str">
        <f>IF(A28&lt;&gt;"", INDEX(Lists!$C$1:$C$15, MATCH(A28, Lists!$A$1:$A$15, 0)), "")</f>
        <v/>
      </c>
    </row>
    <row r="29" spans="1:6" ht="15.75" customHeight="1" x14ac:dyDescent="0.2">
      <c r="A29" s="102"/>
      <c r="B29" s="102"/>
      <c r="C29" s="103">
        <v>0</v>
      </c>
      <c r="D29" s="103">
        <v>0</v>
      </c>
      <c r="E29" s="70">
        <f t="shared" si="0"/>
        <v>0</v>
      </c>
      <c r="F29" s="118" t="str">
        <f>IF(A29&lt;&gt;"", INDEX(Lists!$C$1:$C$15, MATCH(A29, Lists!$A$1:$A$15, 0)), "")</f>
        <v/>
      </c>
    </row>
    <row r="30" spans="1:6" ht="15.75" customHeight="1" x14ac:dyDescent="0.2">
      <c r="A30" s="102"/>
      <c r="B30" s="102"/>
      <c r="C30" s="103">
        <v>0</v>
      </c>
      <c r="D30" s="103">
        <v>0</v>
      </c>
      <c r="E30" s="70">
        <f t="shared" si="0"/>
        <v>0</v>
      </c>
      <c r="F30" s="118" t="str">
        <f>IF(A30&lt;&gt;"", INDEX(Lists!$C$1:$C$15, MATCH(A30, Lists!$A$1:$A$15, 0)), "")</f>
        <v/>
      </c>
    </row>
    <row r="31" spans="1:6" ht="15.75" customHeight="1" x14ac:dyDescent="0.2">
      <c r="A31" s="102"/>
      <c r="B31" s="102"/>
      <c r="C31" s="103">
        <v>0</v>
      </c>
      <c r="D31" s="103">
        <v>0</v>
      </c>
      <c r="E31" s="70">
        <f t="shared" si="0"/>
        <v>0</v>
      </c>
      <c r="F31" s="118" t="str">
        <f>IF(A31&lt;&gt;"", INDEX(Lists!$C$1:$C$15, MATCH(A31, Lists!$A$1:$A$15, 0)), "")</f>
        <v/>
      </c>
    </row>
    <row r="32" spans="1:6" ht="15.75" customHeight="1" x14ac:dyDescent="0.2">
      <c r="A32" s="102"/>
      <c r="B32" s="102"/>
      <c r="C32" s="103">
        <v>0</v>
      </c>
      <c r="D32" s="103">
        <v>0</v>
      </c>
      <c r="E32" s="70">
        <f t="shared" si="0"/>
        <v>0</v>
      </c>
      <c r="F32" s="118" t="str">
        <f>IF(A32&lt;&gt;"", INDEX(Lists!$C$1:$C$15, MATCH(A32, Lists!$A$1:$A$15, 0)), "")</f>
        <v/>
      </c>
    </row>
    <row r="33" spans="1:6" ht="15.75" customHeight="1" x14ac:dyDescent="0.2">
      <c r="A33" s="102"/>
      <c r="B33" s="102"/>
      <c r="C33" s="103">
        <v>0</v>
      </c>
      <c r="D33" s="103">
        <v>0</v>
      </c>
      <c r="E33" s="70">
        <f t="shared" si="0"/>
        <v>0</v>
      </c>
      <c r="F33" s="118" t="str">
        <f>IF(A33&lt;&gt;"", INDEX(Lists!$C$1:$C$15, MATCH(A33, Lists!$A$1:$A$15, 0)), "")</f>
        <v/>
      </c>
    </row>
    <row r="34" spans="1:6" ht="15.75" customHeight="1" x14ac:dyDescent="0.2">
      <c r="A34" s="102"/>
      <c r="B34" s="102"/>
      <c r="C34" s="103">
        <v>0</v>
      </c>
      <c r="D34" s="103">
        <v>0</v>
      </c>
      <c r="E34" s="70">
        <f t="shared" si="0"/>
        <v>0</v>
      </c>
      <c r="F34" s="118" t="str">
        <f>IF(A34&lt;&gt;"", INDEX(Lists!$C$1:$C$15, MATCH(A34, Lists!$A$1:$A$15, 0)), "")</f>
        <v/>
      </c>
    </row>
    <row r="35" spans="1:6" ht="15.75" customHeight="1" x14ac:dyDescent="0.2">
      <c r="A35" s="102"/>
      <c r="B35" s="102"/>
      <c r="C35" s="103">
        <v>0</v>
      </c>
      <c r="D35" s="103">
        <v>0</v>
      </c>
      <c r="E35" s="70">
        <f t="shared" si="0"/>
        <v>0</v>
      </c>
      <c r="F35" s="118" t="str">
        <f>IF(A35&lt;&gt;"", INDEX(Lists!$C$1:$C$15, MATCH(A35, Lists!$A$1:$A$15, 0)), "")</f>
        <v/>
      </c>
    </row>
    <row r="36" spans="1:6" ht="15.75" customHeight="1" x14ac:dyDescent="0.2">
      <c r="A36" s="102"/>
      <c r="B36" s="102"/>
      <c r="C36" s="103">
        <v>0</v>
      </c>
      <c r="D36" s="103">
        <v>0</v>
      </c>
      <c r="E36" s="70">
        <f t="shared" si="0"/>
        <v>0</v>
      </c>
      <c r="F36" s="118" t="str">
        <f>IF(A36&lt;&gt;"", INDEX(Lists!$C$1:$C$15, MATCH(A36, Lists!$A$1:$A$15, 0)), "")</f>
        <v/>
      </c>
    </row>
    <row r="37" spans="1:6" ht="15.75" customHeight="1" x14ac:dyDescent="0.2">
      <c r="A37" s="102"/>
      <c r="B37" s="102"/>
      <c r="C37" s="103">
        <v>0</v>
      </c>
      <c r="D37" s="103">
        <v>0</v>
      </c>
      <c r="E37" s="70">
        <f t="shared" si="0"/>
        <v>0</v>
      </c>
      <c r="F37" s="118" t="str">
        <f>IF(A37&lt;&gt;"", INDEX(Lists!$C$1:$C$15, MATCH(A37, Lists!$A$1:$A$15, 0)), "")</f>
        <v/>
      </c>
    </row>
    <row r="38" spans="1:6" ht="15.75" customHeight="1" x14ac:dyDescent="0.2">
      <c r="A38" s="102"/>
      <c r="B38" s="102"/>
      <c r="C38" s="103">
        <v>0</v>
      </c>
      <c r="D38" s="103">
        <v>0</v>
      </c>
      <c r="E38" s="70">
        <f t="shared" si="0"/>
        <v>0</v>
      </c>
      <c r="F38" s="118" t="str">
        <f>IF(A38&lt;&gt;"", INDEX(Lists!$C$1:$C$15, MATCH(A38, Lists!$A$1:$A$15, 0)), "")</f>
        <v/>
      </c>
    </row>
    <row r="39" spans="1:6" ht="15.75" customHeight="1" x14ac:dyDescent="0.2">
      <c r="A39" s="102"/>
      <c r="B39" s="102"/>
      <c r="C39" s="103">
        <v>0</v>
      </c>
      <c r="D39" s="103">
        <v>0</v>
      </c>
      <c r="E39" s="70">
        <f t="shared" si="0"/>
        <v>0</v>
      </c>
      <c r="F39" s="118" t="str">
        <f>IF(A39&lt;&gt;"", INDEX(Lists!$C$1:$C$15, MATCH(A39, Lists!$A$1:$A$15, 0)), "")</f>
        <v/>
      </c>
    </row>
    <row r="40" spans="1:6" ht="15.75" customHeight="1" x14ac:dyDescent="0.2">
      <c r="A40" s="102"/>
      <c r="B40" s="102"/>
      <c r="C40" s="103">
        <v>0</v>
      </c>
      <c r="D40" s="103">
        <v>0</v>
      </c>
      <c r="E40" s="70">
        <f t="shared" si="0"/>
        <v>0</v>
      </c>
      <c r="F40" s="118" t="str">
        <f>IF(A40&lt;&gt;"", INDEX(Lists!$C$1:$C$15, MATCH(A40, Lists!$A$1:$A$15, 0)), "")</f>
        <v/>
      </c>
    </row>
    <row r="41" spans="1:6" ht="15.75" customHeight="1" x14ac:dyDescent="0.2">
      <c r="A41" s="102"/>
      <c r="B41" s="102"/>
      <c r="C41" s="103">
        <v>0</v>
      </c>
      <c r="D41" s="103">
        <v>0</v>
      </c>
      <c r="E41" s="70">
        <f t="shared" si="0"/>
        <v>0</v>
      </c>
      <c r="F41" s="118" t="str">
        <f>IF(A41&lt;&gt;"", INDEX(Lists!$C$1:$C$15, MATCH(A41, Lists!$A$1:$A$15, 0)), "")</f>
        <v/>
      </c>
    </row>
    <row r="42" spans="1:6" ht="15.75" customHeight="1" x14ac:dyDescent="0.2">
      <c r="A42" s="102"/>
      <c r="B42" s="102"/>
      <c r="C42" s="103">
        <v>0</v>
      </c>
      <c r="D42" s="103">
        <v>0</v>
      </c>
      <c r="E42" s="70">
        <f t="shared" si="0"/>
        <v>0</v>
      </c>
      <c r="F42" s="118" t="str">
        <f>IF(A42&lt;&gt;"", INDEX(Lists!$C$1:$C$15, MATCH(A42, Lists!$A$1:$A$15, 0)), "")</f>
        <v/>
      </c>
    </row>
    <row r="43" spans="1:6" ht="15.75" customHeight="1" x14ac:dyDescent="0.2">
      <c r="A43" s="102"/>
      <c r="B43" s="102"/>
      <c r="C43" s="103">
        <v>0</v>
      </c>
      <c r="D43" s="103">
        <v>0</v>
      </c>
      <c r="E43" s="70">
        <f t="shared" si="0"/>
        <v>0</v>
      </c>
      <c r="F43" s="118" t="str">
        <f>IF(A43&lt;&gt;"", INDEX(Lists!$C$1:$C$15, MATCH(A43, Lists!$A$1:$A$15, 0)), "")</f>
        <v/>
      </c>
    </row>
    <row r="44" spans="1:6" ht="15.75" customHeight="1" x14ac:dyDescent="0.2">
      <c r="A44" s="102"/>
      <c r="B44" s="102"/>
      <c r="C44" s="103">
        <v>0</v>
      </c>
      <c r="D44" s="103">
        <v>0</v>
      </c>
      <c r="E44" s="70">
        <f t="shared" si="0"/>
        <v>0</v>
      </c>
      <c r="F44" s="118" t="str">
        <f>IF(A44&lt;&gt;"", INDEX(Lists!$C$1:$C$15, MATCH(A44, Lists!$A$1:$A$15, 0)), "")</f>
        <v/>
      </c>
    </row>
    <row r="45" spans="1:6" ht="15.75" customHeight="1" x14ac:dyDescent="0.2">
      <c r="A45" s="102"/>
      <c r="B45" s="102"/>
      <c r="C45" s="103">
        <v>0</v>
      </c>
      <c r="D45" s="103">
        <v>0</v>
      </c>
      <c r="E45" s="70">
        <f t="shared" si="0"/>
        <v>0</v>
      </c>
      <c r="F45" s="118" t="str">
        <f>IF(A45&lt;&gt;"", INDEX(Lists!$C$1:$C$15, MATCH(A45, Lists!$A$1:$A$15, 0)), "")</f>
        <v/>
      </c>
    </row>
    <row r="46" spans="1:6" ht="15.75" customHeight="1" x14ac:dyDescent="0.2">
      <c r="A46" s="102"/>
      <c r="B46" s="102"/>
      <c r="C46" s="103">
        <v>0</v>
      </c>
      <c r="D46" s="103">
        <v>0</v>
      </c>
      <c r="E46" s="70">
        <f t="shared" si="0"/>
        <v>0</v>
      </c>
      <c r="F46" s="118" t="str">
        <f>IF(A46&lt;&gt;"", INDEX(Lists!$C$1:$C$15, MATCH(A46, Lists!$A$1:$A$15, 0)), "")</f>
        <v/>
      </c>
    </row>
    <row r="47" spans="1:6" ht="15.75" customHeight="1" x14ac:dyDescent="0.2">
      <c r="A47" s="102"/>
      <c r="B47" s="102"/>
      <c r="C47" s="103">
        <v>0</v>
      </c>
      <c r="D47" s="103">
        <v>0</v>
      </c>
      <c r="E47" s="70">
        <f t="shared" si="0"/>
        <v>0</v>
      </c>
      <c r="F47" s="118" t="str">
        <f>IF(A47&lt;&gt;"", INDEX(Lists!$C$1:$C$15, MATCH(A47, Lists!$A$1:$A$15, 0)), "")</f>
        <v/>
      </c>
    </row>
    <row r="48" spans="1:6" ht="15.75" customHeight="1" x14ac:dyDescent="0.2">
      <c r="A48" s="102"/>
      <c r="B48" s="102"/>
      <c r="C48" s="103">
        <v>0</v>
      </c>
      <c r="D48" s="103">
        <v>0</v>
      </c>
      <c r="E48" s="70">
        <f t="shared" si="0"/>
        <v>0</v>
      </c>
      <c r="F48" s="118" t="str">
        <f>IF(A48&lt;&gt;"", INDEX(Lists!$C$1:$C$15, MATCH(A48, Lists!$A$1:$A$15, 0)), "")</f>
        <v/>
      </c>
    </row>
    <row r="49" spans="1:6" ht="15.75" customHeight="1" x14ac:dyDescent="0.2">
      <c r="A49" s="102"/>
      <c r="B49" s="102"/>
      <c r="C49" s="103">
        <v>0</v>
      </c>
      <c r="D49" s="103">
        <v>0</v>
      </c>
      <c r="E49" s="70">
        <f t="shared" si="0"/>
        <v>0</v>
      </c>
      <c r="F49" s="118" t="str">
        <f>IF(A49&lt;&gt;"", INDEX(Lists!$C$1:$C$15, MATCH(A49, Lists!$A$1:$A$15, 0)), "")</f>
        <v/>
      </c>
    </row>
    <row r="50" spans="1:6" ht="15.75" customHeight="1" x14ac:dyDescent="0.2">
      <c r="A50" s="102"/>
      <c r="B50" s="102"/>
      <c r="C50" s="103">
        <v>0</v>
      </c>
      <c r="D50" s="103">
        <v>0</v>
      </c>
      <c r="E50" s="70">
        <f t="shared" si="0"/>
        <v>0</v>
      </c>
      <c r="F50" s="118" t="str">
        <f>IF(A50&lt;&gt;"", INDEX(Lists!$C$1:$C$15, MATCH(A50, Lists!$A$1:$A$15, 0)), "")</f>
        <v/>
      </c>
    </row>
    <row r="51" spans="1:6" ht="15.75" customHeight="1" x14ac:dyDescent="0.2">
      <c r="A51" s="102"/>
      <c r="B51" s="102"/>
      <c r="C51" s="103">
        <v>0</v>
      </c>
      <c r="D51" s="103">
        <v>0</v>
      </c>
      <c r="E51" s="70">
        <f t="shared" si="0"/>
        <v>0</v>
      </c>
      <c r="F51" s="118" t="str">
        <f>IF(A51&lt;&gt;"", INDEX(Lists!$C$1:$C$15, MATCH(A51, Lists!$A$1:$A$15, 0)), "")</f>
        <v/>
      </c>
    </row>
    <row r="52" spans="1:6" ht="15.75" customHeight="1" x14ac:dyDescent="0.2">
      <c r="A52" s="102"/>
      <c r="B52" s="102"/>
      <c r="C52" s="103">
        <v>0</v>
      </c>
      <c r="D52" s="103">
        <v>0</v>
      </c>
      <c r="E52" s="70">
        <f t="shared" si="0"/>
        <v>0</v>
      </c>
      <c r="F52" s="118" t="str">
        <f>IF(A52&lt;&gt;"", INDEX(Lists!$C$1:$C$15, MATCH(A52, Lists!$A$1:$A$15, 0)), "")</f>
        <v/>
      </c>
    </row>
    <row r="53" spans="1:6" ht="15.75" customHeight="1" x14ac:dyDescent="0.2">
      <c r="A53" s="102"/>
      <c r="B53" s="102"/>
      <c r="C53" s="103">
        <v>0</v>
      </c>
      <c r="D53" s="103">
        <v>0</v>
      </c>
      <c r="E53" s="70">
        <f t="shared" si="0"/>
        <v>0</v>
      </c>
      <c r="F53" s="118" t="str">
        <f>IF(A53&lt;&gt;"", INDEX(Lists!$C$1:$C$15, MATCH(A53, Lists!$A$1:$A$15, 0)), "")</f>
        <v/>
      </c>
    </row>
    <row r="54" spans="1:6" ht="15.75" customHeight="1" x14ac:dyDescent="0.2">
      <c r="A54" s="102"/>
      <c r="B54" s="102"/>
      <c r="C54" s="103">
        <v>0</v>
      </c>
      <c r="D54" s="103">
        <v>0</v>
      </c>
      <c r="E54" s="70">
        <f t="shared" si="0"/>
        <v>0</v>
      </c>
      <c r="F54" s="118" t="str">
        <f>IF(A54&lt;&gt;"", INDEX(Lists!$C$1:$C$15, MATCH(A54, Lists!$A$1:$A$15, 0)), "")</f>
        <v/>
      </c>
    </row>
    <row r="55" spans="1:6" ht="15.75" customHeight="1" x14ac:dyDescent="0.2">
      <c r="A55" s="102"/>
      <c r="B55" s="102"/>
      <c r="C55" s="103">
        <v>0</v>
      </c>
      <c r="D55" s="103">
        <v>0</v>
      </c>
      <c r="E55" s="70">
        <f t="shared" si="0"/>
        <v>0</v>
      </c>
      <c r="F55" s="118" t="str">
        <f>IF(A55&lt;&gt;"", INDEX(Lists!$C$1:$C$15, MATCH(A55, Lists!$A$1:$A$15, 0)), "")</f>
        <v/>
      </c>
    </row>
    <row r="56" spans="1:6" ht="15.75" customHeight="1" x14ac:dyDescent="0.2">
      <c r="A56" s="102"/>
      <c r="B56" s="102"/>
      <c r="C56" s="103">
        <v>0</v>
      </c>
      <c r="D56" s="103">
        <v>0</v>
      </c>
      <c r="E56" s="70">
        <f t="shared" si="0"/>
        <v>0</v>
      </c>
      <c r="F56" s="118" t="str">
        <f>IF(A56&lt;&gt;"", INDEX(Lists!$C$1:$C$15, MATCH(A56, Lists!$A$1:$A$15, 0)), "")</f>
        <v/>
      </c>
    </row>
    <row r="57" spans="1:6" ht="15.75" customHeight="1" x14ac:dyDescent="0.2"/>
    <row r="58" spans="1:6" ht="15.75" customHeight="1" x14ac:dyDescent="0.2">
      <c r="A58" s="1" t="s">
        <v>269</v>
      </c>
    </row>
  </sheetData>
  <sheetProtection algorithmName="SHA-512" hashValue="RnnY8V4g3fMAHF/V/TvFULY2dQZ0/Lbx9hQephRJlrlsWPINP4cCWVs3hyHctT7Ri208cwQQkIzrkv19yCvoWg==" saltValue="WWmHGnzZIw+mnncNF5t25w==" spinCount="100000" sheet="1" objects="1" scenarios="1"/>
  <mergeCells count="5">
    <mergeCell ref="A3:A4"/>
    <mergeCell ref="B3:B4"/>
    <mergeCell ref="C3:E3"/>
    <mergeCell ref="C4:E4"/>
    <mergeCell ref="A1:E1"/>
  </mergeCells>
  <pageMargins left="0.7" right="0.7" top="0.75" bottom="0.75" header="0.3" footer="0.3"/>
  <pageSetup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Lists!$A$1:$A$15</xm:f>
          </x14:formula1>
          <xm:sqref>A6:A56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AME Standard Document" ma:contentTypeID="0x010100A09CFFC786F9644AAFC83F620EC5A42300E98528C77E50204E8A55AE5FC2295C1C" ma:contentTypeVersion="2" ma:contentTypeDescription="" ma:contentTypeScope="" ma:versionID="b544285dbc01c9f81fe0fa23a59fe539">
  <xsd:schema xmlns:xsd="http://www.w3.org/2001/XMLSchema" xmlns:xs="http://www.w3.org/2001/XMLSchema" xmlns:p="http://schemas.microsoft.com/office/2006/metadata/properties" xmlns:ns2="47dfa4c5-8fab-4a5d-ac99-1abe7f95f7cf" targetNamespace="http://schemas.microsoft.com/office/2006/metadata/properties" ma:root="true" ma:fieldsID="ce78b292d4aea65a1402f79f791f9f53" ns2:_="">
    <xsd:import namespace="47dfa4c5-8fab-4a5d-ac99-1abe7f95f7c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fa4c5-8fab-4a5d-ac99-1abe7f95f7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dfa4c5-8fab-4a5d-ac99-1abe7f95f7cf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0ED353-C266-4396-B405-86DA5A11D0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fa4c5-8fab-4a5d-ac99-1abe7f95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C980CF-215E-4A8E-AC15-CA9E2725A29F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47dfa4c5-8fab-4a5d-ac99-1abe7f95f7cf"/>
  </ds:schemaRefs>
</ds:datastoreItem>
</file>

<file path=customXml/itemProps3.xml><?xml version="1.0" encoding="utf-8"?>
<ds:datastoreItem xmlns:ds="http://schemas.openxmlformats.org/officeDocument/2006/customXml" ds:itemID="{A8496E36-1DC8-4BDA-BADE-55D150F49D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25</vt:i4>
      </vt:variant>
    </vt:vector>
  </HeadingPairs>
  <TitlesOfParts>
    <vt:vector size="40" baseType="lpstr">
      <vt:lpstr>A. BALANCE SHEET</vt:lpstr>
      <vt:lpstr>B. INCOME STATEMENT</vt:lpstr>
      <vt:lpstr>C. INCOME STAT INDEMNITY GROUP</vt:lpstr>
      <vt:lpstr>E. NOTES TO THE BALANCE SHEET</vt:lpstr>
      <vt:lpstr>E. NOTES TO THE BALANCE SHEET 2</vt:lpstr>
      <vt:lpstr>E. NOTES TO THE BALANCE SHEET 3</vt:lpstr>
      <vt:lpstr>F. OTHER ITEMS - BALANCE SHEET</vt:lpstr>
      <vt:lpstr>G. OTHER ITEMS - INC. STATEMENT</vt:lpstr>
      <vt:lpstr>H. NOTES TO THE INCOME STAT.</vt:lpstr>
      <vt:lpstr>H. NOTES TO THE INCOME STAT. 2</vt:lpstr>
      <vt:lpstr>I. NOTES INC.STAT BY INDEMNITY </vt:lpstr>
      <vt:lpstr>J. BREAK-DOWN INVESTMENTS</vt:lpstr>
      <vt:lpstr>K. THE 40-60% INVESTMENT RULE</vt:lpstr>
      <vt:lpstr>L.  COVERAGE TEST</vt:lpstr>
      <vt:lpstr>M. SOLVENCY MARGIN REQUIREMENT</vt:lpstr>
      <vt:lpstr>'M. SOLVENCY MARGIN REQUIREMENT'!_ftn1</vt:lpstr>
      <vt:lpstr>'M. SOLVENCY MARGIN REQUIREMENT'!_ftnref1</vt:lpstr>
      <vt:lpstr>'A. BALANCE SHEET'!_Toc43882903</vt:lpstr>
      <vt:lpstr>'A. BALANCE SHEET'!_Toc43882904</vt:lpstr>
      <vt:lpstr>'A. BALANCE SHEET'!_Toc43882905</vt:lpstr>
      <vt:lpstr>'A. BALANCE SHEET'!_Toc43882906</vt:lpstr>
      <vt:lpstr>'A. BALANCE SHEET'!_Toc43882907</vt:lpstr>
      <vt:lpstr>'B. INCOME STATEMENT'!_Toc43882909</vt:lpstr>
      <vt:lpstr>'B. INCOME STATEMENT'!_Toc43882910</vt:lpstr>
      <vt:lpstr>'B. INCOME STATEMENT'!_Toc43882911</vt:lpstr>
      <vt:lpstr>'E. NOTES TO THE BALANCE SHEET'!_Toc43882912</vt:lpstr>
      <vt:lpstr>'E. NOTES TO THE BALANCE SHEET'!_Toc43882913</vt:lpstr>
      <vt:lpstr>'E. NOTES TO THE BALANCE SHEET'!_Toc43882914</vt:lpstr>
      <vt:lpstr>'E. NOTES TO THE BALANCE SHEET 2'!_Toc43882916</vt:lpstr>
      <vt:lpstr>'E. NOTES TO THE BALANCE SHEET 3'!_Toc43882917</vt:lpstr>
      <vt:lpstr>'H. NOTES TO THE INCOME STAT.'!_Toc43882918</vt:lpstr>
      <vt:lpstr>'H. NOTES TO THE INCOME STAT.'!_Toc43882919</vt:lpstr>
      <vt:lpstr>'H. NOTES TO THE INCOME STAT.'!_Toc43882920</vt:lpstr>
      <vt:lpstr>'H. NOTES TO THE INCOME STAT. 2'!_Toc43882921</vt:lpstr>
      <vt:lpstr>'J. BREAK-DOWN INVESTMENTS'!_Toc43882924</vt:lpstr>
      <vt:lpstr>'J. BREAK-DOWN INVESTMENTS'!_Toc43882925</vt:lpstr>
      <vt:lpstr>'J. BREAK-DOWN INVESTMENTS'!_Toc43882926</vt:lpstr>
      <vt:lpstr>'L.  COVERAGE TEST'!_Toc43882928</vt:lpstr>
      <vt:lpstr>'L.  COVERAGE TEST'!_Toc43882929</vt:lpstr>
      <vt:lpstr>'E. NOTES TO THE 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Désirée M.M. Scharbaay</dc:creator>
  <cp:lastModifiedBy>Andre Zaandam</cp:lastModifiedBy>
  <cp:lastPrinted>2024-08-21T21:44:28Z</cp:lastPrinted>
  <dcterms:created xsi:type="dcterms:W3CDTF">2017-03-31T12:21:06Z</dcterms:created>
  <dcterms:modified xsi:type="dcterms:W3CDTF">2024-10-01T15:35:35Z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0x010100A09CFFC786F9644AAFC83F620EC5A42300E98528C77E50204E8A55AE5FC2295C1C</vt:lpwstr>
  </property>
  <property fmtid="{D5CDD505-2E9C-101B-9397-08002B2CF9AE}" pid="3" name="Order">
    <vt:r8>97700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MSIP_Label_916c6874-6a52-4c55-bb33-98e97dca7efe_Enabled">
    <vt:lpwstr>true</vt:lpwstr>
  </property>
  <property fmtid="{D5CDD505-2E9C-101B-9397-08002B2CF9AE}" pid="8" name="MSIP_Label_916c6874-6a52-4c55-bb33-98e97dca7efe_SetDate">
    <vt:lpwstr>2024-06-05T20:53:04Z</vt:lpwstr>
  </property>
  <property fmtid="{D5CDD505-2E9C-101B-9397-08002B2CF9AE}" pid="9" name="MSIP_Label_916c6874-6a52-4c55-bb33-98e97dca7efe_Method">
    <vt:lpwstr>Standard</vt:lpwstr>
  </property>
  <property fmtid="{D5CDD505-2E9C-101B-9397-08002B2CF9AE}" pid="10" name="MSIP_Label_916c6874-6a52-4c55-bb33-98e97dca7efe_Name">
    <vt:lpwstr>RESTRICTED</vt:lpwstr>
  </property>
  <property fmtid="{D5CDD505-2E9C-101B-9397-08002B2CF9AE}" pid="11" name="MSIP_Label_916c6874-6a52-4c55-bb33-98e97dca7efe_SiteId">
    <vt:lpwstr>b59c0e2d-9357-4098-af50-3b7f4d163bce</vt:lpwstr>
  </property>
  <property fmtid="{D5CDD505-2E9C-101B-9397-08002B2CF9AE}" pid="12" name="MSIP_Label_916c6874-6a52-4c55-bb33-98e97dca7efe_ActionId">
    <vt:lpwstr>9565dfe7-53b4-4bb7-a1d9-4e0f2d2214b3</vt:lpwstr>
  </property>
  <property fmtid="{D5CDD505-2E9C-101B-9397-08002B2CF9AE}" pid="13" name="MSIP_Label_916c6874-6a52-4c55-bb33-98e97dca7efe_ContentBits">
    <vt:lpwstr>0</vt:lpwstr>
  </property>
</Properties>
</file>